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omments5.xml" ContentType="application/vnd.openxmlformats-officedocument.spreadsheetml.comments+xml"/>
  <Override PartName="/xl/drawings/drawing8.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updateLinks="never"/>
  <mc:AlternateContent xmlns:mc="http://schemas.openxmlformats.org/markup-compatibility/2006">
    <mc:Choice Requires="x15">
      <x15ac:absPath xmlns:x15ac="http://schemas.microsoft.com/office/spreadsheetml/2010/11/ac" url="C:\Users\mayli\Downloads\"/>
    </mc:Choice>
  </mc:AlternateContent>
  <xr:revisionPtr revIDLastSave="0" documentId="8_{856D45AD-7DED-47F4-AEEF-96479335FB00}" xr6:coauthVersionLast="47" xr6:coauthVersionMax="47" xr10:uidLastSave="{00000000-0000-0000-0000-000000000000}"/>
  <bookViews>
    <workbookView xWindow="-120" yWindow="-120" windowWidth="29040" windowHeight="15720" tabRatio="786" activeTab="6" xr2:uid="{00000000-000D-0000-FFFF-FFFF00000000}"/>
  </bookViews>
  <sheets>
    <sheet name="HOME" sheetId="15" r:id="rId1"/>
    <sheet name="Criterios" sheetId="2" r:id="rId2"/>
    <sheet name="Parametros" sheetId="3" r:id="rId3"/>
    <sheet name="PRINCIPAL" sheetId="1" r:id="rId4"/>
    <sheet name="CALLE 9" sheetId="16" r:id="rId5"/>
    <sheet name="BIBLIOTECA" sheetId="17" r:id="rId6"/>
    <sheet name="TELETRABAJO" sheetId="18" r:id="rId7"/>
    <sheet name="ANALISIS" sheetId="20" r:id="rId8"/>
    <sheet name="CONTROL DE CAMBIOS" sheetId="21" r:id="rId9"/>
  </sheets>
  <externalReferences>
    <externalReference r:id="rId10"/>
    <externalReference r:id="rId11"/>
    <externalReference r:id="rId12"/>
    <externalReference r:id="rId13"/>
    <externalReference r:id="rId14"/>
  </externalReferences>
  <definedNames>
    <definedName name="_xlnm._FilterDatabase" localSheetId="5" hidden="1">BIBLIOTECA!$A$7:$AM$34</definedName>
    <definedName name="_xlnm._FilterDatabase" localSheetId="4" hidden="1">'CALLE 9'!$A$7:$AM$112</definedName>
    <definedName name="_xlnm._FilterDatabase" localSheetId="3" hidden="1">PRINCIPAL!$A$7:$AM$174</definedName>
    <definedName name="_xlnm._FilterDatabase" localSheetId="6" hidden="1">TELETRABAJO!$A$7:$AI$25</definedName>
    <definedName name="_xlnm.Print_Area" localSheetId="7">ANALISIS!$A$1:$J$54</definedName>
    <definedName name="_xlnm.Print_Area" localSheetId="5">BIBLIOTECA!$A$5:$AH$34</definedName>
    <definedName name="_xlnm.Print_Area" localSheetId="4">'CALLE 9'!$A$5:$AM$53</definedName>
    <definedName name="_xlnm.Print_Area" localSheetId="8">'CONTROL DE CAMBIOS'!$A$1:$K$16</definedName>
    <definedName name="_xlnm.Print_Area" localSheetId="0">HOME!$A$1:$L$21</definedName>
    <definedName name="_xlnm.Print_Area" localSheetId="3">PRINCIPAL!$A$5:$AL$58</definedName>
    <definedName name="_xlnm.Print_Area" localSheetId="6">TELETRABAJO!$A$5:$AI$25</definedName>
    <definedName name="Biológico" comment="fuentes de peligros bilogicos">Parametros!$B$5:$B$22</definedName>
    <definedName name="Biomecanico" comment="fuentes de peligros Biomecanicos">Parametros!$F$5:$F$22</definedName>
    <definedName name="Consecuencias" localSheetId="5">#REF!</definedName>
    <definedName name="Consecuencias" localSheetId="4">#REF!</definedName>
    <definedName name="Consecuencias" localSheetId="6">#REF!</definedName>
    <definedName name="Consecuencias">#REF!</definedName>
    <definedName name="Deportes_y_otras_actividades" comment="fuentes de deportes y otras actividades">Parametros!$O$5:$O$22</definedName>
    <definedName name="Eléctrico" comment="fuentes de riesgo electrico">Parametros!$H$5:$H$22</definedName>
    <definedName name="FACTOR" localSheetId="5">BIBLIOTECA!#REF!</definedName>
    <definedName name="FACTOR" localSheetId="4">'CALLE 9'!#REF!</definedName>
    <definedName name="FACTOR" localSheetId="6">TELETRABAJO!#REF!</definedName>
    <definedName name="FACTOR">PRINCIPAL!#REF!</definedName>
    <definedName name="Físico" comment="fuentes de riesgo fisico">Parametros!$C$5:$C$22</definedName>
    <definedName name="Grupos">[1]Listas!$A$29:$A$38</definedName>
    <definedName name="Locativo" comment="fuentes de peligros locativos">Parametros!$I$5:$I$22</definedName>
    <definedName name="Mecánico" comment="fuentes de peligros mecanicos">Parametros!$G$5:$G$22</definedName>
    <definedName name="Naturales" comment="fuentes de riesgo naturales ">Parametros!$N$5:$N$22</definedName>
    <definedName name="NC">[2]TABLAS!$C$55:$C$58</definedName>
    <definedName name="ND">[2]TABLAS!$F$4:$F$7</definedName>
    <definedName name="NE">[2]TABLAS!$C$33:$C$36</definedName>
    <definedName name="peligro" localSheetId="7">'[3]MATRIZ DE RIESGOS '!#REF!</definedName>
    <definedName name="peligro" localSheetId="5">'[3]MATRIZ DE RIESGOS '!#REF!</definedName>
    <definedName name="peligro" localSheetId="4">'[3]MATRIZ DE RIESGOS '!#REF!</definedName>
    <definedName name="peligro" localSheetId="8">'[3]MATRIZ DE RIESGOS '!#REF!</definedName>
    <definedName name="peligro" localSheetId="0">'[3]MATRIZ DE RIESGOS '!#REF!</definedName>
    <definedName name="peligro" localSheetId="6">'[3]MATRIZ DE RIESGOS '!#REF!</definedName>
    <definedName name="peligro">'[3]MATRIZ DE RIESGOS '!#REF!</definedName>
    <definedName name="Peligros" comment="Tipos de Peligros">Parametros!$A$5:$A$22</definedName>
    <definedName name="Procesos_peligrosos" comment="fuentes de procesos peligrosos" localSheetId="5">Parametros!#REF!</definedName>
    <definedName name="Procesos_peligrosos" comment="fuentes de procesos peligrosos" localSheetId="4">Parametros!#REF!</definedName>
    <definedName name="Procesos_peligrosos" comment="fuentes de procesos peligrosos" localSheetId="6">Parametros!#REF!</definedName>
    <definedName name="Procesos_peligrosos" comment="fuentes de procesos peligrosos">Parametros!#REF!</definedName>
    <definedName name="Psicosocial" comment="fuentes de peligro psicosocial">Parametros!$E$5:$E$22</definedName>
    <definedName name="Públicos" comment="fuentes de peligro publico">Parametros!$L$5:$L$22</definedName>
    <definedName name="Químicos" comment="fuentes de peligros quimicos">Parametros!$D$5:$D$22</definedName>
    <definedName name="Rango1">'[4]Matriz de Peligros'!$CG$495:$CH$505</definedName>
    <definedName name="Rango2">'[4]Matriz de Peligros'!$CJ$495:$CL$517</definedName>
    <definedName name="Rodrigo" localSheetId="7">'[4]Matriz de Peligros'!#REF!</definedName>
    <definedName name="Rodrigo" localSheetId="5">'[4]Matriz de Peligros'!#REF!</definedName>
    <definedName name="Rodrigo" localSheetId="4">'[4]Matriz de Peligros'!#REF!</definedName>
    <definedName name="Rodrigo" localSheetId="8">'[4]Matriz de Peligros'!#REF!</definedName>
    <definedName name="Rodrigo" localSheetId="0">'[4]Matriz de Peligros'!#REF!</definedName>
    <definedName name="Rodrigo" localSheetId="6">'[4]Matriz de Peligros'!#REF!</definedName>
    <definedName name="Rodrigo">'[4]Matriz de Peligros'!#REF!</definedName>
    <definedName name="Tareas_de_alto_riesgo" comment="fuentes de tareas de alto riesgo">Parametros!$M$5:$M$22</definedName>
    <definedName name="Tecnológicas" comment="fuentes de riesgos tecnologicos">Parametros!$J$5:$J$22</definedName>
    <definedName name="_xlnm.Print_Titles" localSheetId="5">BIBLIOTECA!$5:$7</definedName>
    <definedName name="_xlnm.Print_Titles" localSheetId="4">'CALLE 9'!$5:$7</definedName>
    <definedName name="_xlnm.Print_Titles" localSheetId="3">PRINCIPAL!$5:$7</definedName>
    <definedName name="_xlnm.Print_Titles" localSheetId="6">TELETRABAJO!$5:$7</definedName>
    <definedName name="Tránsito" comment="fuentes de peligros de transito">Parametros!$K$5:$K$22</definedName>
  </definedNames>
  <calcPr calcId="191029"/>
</workbook>
</file>

<file path=xl/calcChain.xml><?xml version="1.0" encoding="utf-8"?>
<calcChain xmlns="http://schemas.openxmlformats.org/spreadsheetml/2006/main">
  <c r="AK174" i="1" l="1"/>
  <c r="Q174" i="1"/>
  <c r="T174" i="1" s="1"/>
  <c r="U174" i="1" s="1"/>
  <c r="V174" i="1" s="1"/>
  <c r="AK173" i="1"/>
  <c r="Q173" i="1"/>
  <c r="T173" i="1" s="1"/>
  <c r="U173" i="1" s="1"/>
  <c r="V173" i="1" s="1"/>
  <c r="R174" i="1" l="1"/>
  <c r="R173" i="1"/>
  <c r="AK172" i="1" l="1"/>
  <c r="Q172" i="1"/>
  <c r="R172" i="1" s="1"/>
  <c r="AK170" i="1"/>
  <c r="Q170" i="1"/>
  <c r="T170" i="1" s="1"/>
  <c r="U170" i="1" s="1"/>
  <c r="V170" i="1" s="1"/>
  <c r="AK34" i="17"/>
  <c r="AK33" i="17"/>
  <c r="AK32" i="17"/>
  <c r="AK31" i="17"/>
  <c r="AK30" i="17"/>
  <c r="AK29" i="17"/>
  <c r="AK28" i="17"/>
  <c r="AK27" i="17"/>
  <c r="AK26" i="17"/>
  <c r="AK25" i="17"/>
  <c r="AK24" i="17"/>
  <c r="AK23" i="17"/>
  <c r="AK22" i="17"/>
  <c r="AK21" i="17"/>
  <c r="AK20" i="17"/>
  <c r="AK19" i="17"/>
  <c r="AK18" i="17"/>
  <c r="AK17" i="17"/>
  <c r="AK16" i="17"/>
  <c r="AK15" i="17"/>
  <c r="AK14" i="17"/>
  <c r="AK13" i="17"/>
  <c r="AK12" i="17"/>
  <c r="AK11" i="17"/>
  <c r="AK10" i="17"/>
  <c r="AK9" i="17"/>
  <c r="AK8" i="17"/>
  <c r="T172" i="1" l="1"/>
  <c r="U172" i="1" s="1"/>
  <c r="V172" i="1" s="1"/>
  <c r="R170" i="1"/>
  <c r="Q152" i="1"/>
  <c r="R152" i="1" s="1"/>
  <c r="AK152" i="1"/>
  <c r="T152" i="1" l="1"/>
  <c r="U152" i="1" s="1"/>
  <c r="V152" i="1" s="1"/>
  <c r="AK112" i="16" l="1"/>
  <c r="AK111" i="16"/>
  <c r="AK110" i="16"/>
  <c r="AK109" i="16"/>
  <c r="AK108" i="16"/>
  <c r="AK107" i="16"/>
  <c r="AK106" i="16"/>
  <c r="AK105" i="16"/>
  <c r="AK104" i="16"/>
  <c r="AK103" i="16"/>
  <c r="AK102" i="16"/>
  <c r="AK101" i="16"/>
  <c r="AK100" i="16"/>
  <c r="AK99" i="16"/>
  <c r="AK98" i="16"/>
  <c r="AK97" i="16"/>
  <c r="AK96" i="16"/>
  <c r="AK95" i="16"/>
  <c r="AK94" i="16"/>
  <c r="AK93" i="16"/>
  <c r="AK92" i="16"/>
  <c r="AK91" i="16"/>
  <c r="AK90" i="16"/>
  <c r="AK89" i="16"/>
  <c r="AK88" i="16"/>
  <c r="AK87" i="16"/>
  <c r="AK86" i="16"/>
  <c r="AK85" i="16"/>
  <c r="AK84" i="16"/>
  <c r="AK83" i="16"/>
  <c r="AK82" i="16"/>
  <c r="AK81" i="16"/>
  <c r="AK80" i="16"/>
  <c r="AK79" i="16"/>
  <c r="AK78" i="16"/>
  <c r="AK77" i="16"/>
  <c r="AK76" i="16"/>
  <c r="AK75" i="16"/>
  <c r="AK74" i="16"/>
  <c r="AK73" i="16"/>
  <c r="AK72" i="16"/>
  <c r="AK71" i="16"/>
  <c r="AK70" i="16"/>
  <c r="AK69" i="16"/>
  <c r="AK68" i="16"/>
  <c r="AK67" i="16"/>
  <c r="AK66" i="16"/>
  <c r="AK65" i="16"/>
  <c r="AK64" i="16"/>
  <c r="AK63" i="16"/>
  <c r="AK62" i="16"/>
  <c r="AK61" i="16"/>
  <c r="AK60" i="16"/>
  <c r="AK59" i="16"/>
  <c r="AK58" i="16"/>
  <c r="AK57" i="16"/>
  <c r="AK56" i="16"/>
  <c r="AK55" i="16"/>
  <c r="AK54" i="16"/>
  <c r="AK53" i="16"/>
  <c r="AK52" i="16"/>
  <c r="AK51" i="16"/>
  <c r="AK50" i="16"/>
  <c r="AK49" i="16"/>
  <c r="AK48" i="16"/>
  <c r="AK47" i="16"/>
  <c r="AK46" i="16"/>
  <c r="AK45" i="16"/>
  <c r="AK44" i="16"/>
  <c r="AK43" i="16"/>
  <c r="AK42" i="16"/>
  <c r="AK41" i="16"/>
  <c r="AK40" i="16"/>
  <c r="AK39" i="16"/>
  <c r="AK38" i="16"/>
  <c r="AK37" i="16"/>
  <c r="AK36" i="16"/>
  <c r="AK35" i="16"/>
  <c r="AK34" i="16"/>
  <c r="AK33" i="16"/>
  <c r="AK32" i="16"/>
  <c r="AK31" i="16"/>
  <c r="AK30" i="16"/>
  <c r="AK29" i="16"/>
  <c r="AK28" i="16"/>
  <c r="AK27" i="16"/>
  <c r="AK26" i="16"/>
  <c r="AK25" i="16"/>
  <c r="AK24" i="16"/>
  <c r="AK23" i="16"/>
  <c r="AK22" i="16"/>
  <c r="AK21" i="16"/>
  <c r="AK20" i="16"/>
  <c r="AK19" i="16"/>
  <c r="AK18" i="16"/>
  <c r="AK17" i="16"/>
  <c r="AK16" i="16"/>
  <c r="AK15" i="16"/>
  <c r="AK14" i="16"/>
  <c r="AK13" i="16"/>
  <c r="AK12" i="16"/>
  <c r="AK11" i="16"/>
  <c r="AK10" i="16"/>
  <c r="AK9" i="16"/>
  <c r="AK8" i="16"/>
  <c r="AK153" i="1"/>
  <c r="Q153" i="1"/>
  <c r="R153" i="1" s="1"/>
  <c r="Q146" i="1"/>
  <c r="R146" i="1" s="1"/>
  <c r="AK146" i="1"/>
  <c r="A13" i="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T153" i="1" l="1"/>
  <c r="U153" i="1" s="1"/>
  <c r="V153" i="1" s="1"/>
  <c r="T146" i="1"/>
  <c r="U146" i="1" s="1"/>
  <c r="V146" i="1" s="1"/>
  <c r="A146" i="1"/>
  <c r="A147" i="1" s="1"/>
  <c r="A148" i="1" s="1"/>
  <c r="A149" i="1" s="1"/>
  <c r="A150" i="1" s="1"/>
  <c r="A151" i="1" s="1"/>
  <c r="A152" i="1" l="1"/>
  <c r="A154" i="1" s="1"/>
  <c r="A155" i="1" s="1"/>
  <c r="A156" i="1" s="1"/>
  <c r="A157" i="1" s="1"/>
  <c r="A158" i="1" s="1"/>
  <c r="A159" i="1" s="1"/>
  <c r="A160" i="1" s="1"/>
  <c r="A161" i="1" s="1"/>
  <c r="A162" i="1" s="1"/>
  <c r="A163" i="1" s="1"/>
  <c r="A164" i="1" s="1"/>
  <c r="A165" i="1" s="1"/>
  <c r="A166" i="1" s="1"/>
  <c r="A167" i="1" s="1"/>
  <c r="A168" i="1" s="1"/>
  <c r="AK171" i="1"/>
  <c r="AK169" i="1"/>
  <c r="AK168" i="1"/>
  <c r="AK167" i="1"/>
  <c r="AK166" i="1"/>
  <c r="AK165" i="1"/>
  <c r="AK164" i="1"/>
  <c r="AK163" i="1"/>
  <c r="AK162" i="1"/>
  <c r="AK161" i="1"/>
  <c r="AK160" i="1"/>
  <c r="AK159" i="1"/>
  <c r="AK158" i="1"/>
  <c r="AK157" i="1"/>
  <c r="AK156" i="1"/>
  <c r="AK155" i="1"/>
  <c r="AK154" i="1"/>
  <c r="AK151" i="1"/>
  <c r="AK150" i="1"/>
  <c r="AK149" i="1"/>
  <c r="AK148" i="1"/>
  <c r="AK147" i="1"/>
  <c r="AK145" i="1"/>
  <c r="AK144" i="1"/>
  <c r="AK143" i="1"/>
  <c r="AK142" i="1"/>
  <c r="AK141" i="1"/>
  <c r="AK140" i="1"/>
  <c r="AK139" i="1"/>
  <c r="AK138" i="1"/>
  <c r="AK137" i="1"/>
  <c r="AK136" i="1"/>
  <c r="AK135" i="1"/>
  <c r="AK134" i="1"/>
  <c r="AK133" i="1"/>
  <c r="AK132" i="1"/>
  <c r="AK131" i="1"/>
  <c r="AK130" i="1"/>
  <c r="AK129" i="1"/>
  <c r="AK128" i="1"/>
  <c r="AK127" i="1"/>
  <c r="AK126" i="1"/>
  <c r="AK125" i="1"/>
  <c r="AK124" i="1"/>
  <c r="AK123" i="1"/>
  <c r="AK122" i="1"/>
  <c r="AK121" i="1"/>
  <c r="AK120" i="1"/>
  <c r="AK119" i="1"/>
  <c r="AK118" i="1"/>
  <c r="AK117" i="1"/>
  <c r="AK116" i="1"/>
  <c r="AK115" i="1"/>
  <c r="AK114" i="1"/>
  <c r="AK113" i="1"/>
  <c r="AK112" i="1"/>
  <c r="AK111" i="1"/>
  <c r="AK110" i="1"/>
  <c r="AK109" i="1"/>
  <c r="AK108" i="1"/>
  <c r="AK107" i="1"/>
  <c r="AK106" i="1"/>
  <c r="AK105" i="1"/>
  <c r="AK104" i="1"/>
  <c r="AK103" i="1"/>
  <c r="AK102" i="1"/>
  <c r="AK101" i="1"/>
  <c r="AK100" i="1"/>
  <c r="AK99" i="1"/>
  <c r="AK98" i="1"/>
  <c r="AK97" i="1"/>
  <c r="AK96" i="1"/>
  <c r="AK95" i="1"/>
  <c r="AK94" i="1"/>
  <c r="AK93" i="1"/>
  <c r="AK92" i="1"/>
  <c r="AK91" i="1"/>
  <c r="AK90" i="1"/>
  <c r="AK89" i="1"/>
  <c r="AK88" i="1"/>
  <c r="AK87" i="1"/>
  <c r="AK86" i="1"/>
  <c r="AK85" i="1"/>
  <c r="AK84" i="1"/>
  <c r="AK83" i="1"/>
  <c r="AK82" i="1"/>
  <c r="AK81" i="1"/>
  <c r="AK80" i="1"/>
  <c r="AK79" i="1"/>
  <c r="AK78" i="1"/>
  <c r="AK77" i="1"/>
  <c r="AK76" i="1"/>
  <c r="AK75" i="1"/>
  <c r="AK74" i="1"/>
  <c r="AK73" i="1"/>
  <c r="AK72" i="1"/>
  <c r="AK71" i="1"/>
  <c r="AK70" i="1"/>
  <c r="AK69" i="1"/>
  <c r="AK68" i="1"/>
  <c r="AK67" i="1"/>
  <c r="AK66" i="1"/>
  <c r="AK65" i="1"/>
  <c r="AK64" i="1"/>
  <c r="AK63" i="1"/>
  <c r="AK62" i="1"/>
  <c r="AK61" i="1"/>
  <c r="AK60" i="1"/>
  <c r="AK59" i="1"/>
  <c r="AK58" i="1"/>
  <c r="AK57" i="1"/>
  <c r="AK56" i="1"/>
  <c r="AK55" i="1"/>
  <c r="AK54" i="1"/>
  <c r="AK53" i="1"/>
  <c r="AK52" i="1"/>
  <c r="AK51" i="1"/>
  <c r="AK50" i="1"/>
  <c r="AK49" i="1"/>
  <c r="AK48" i="1"/>
  <c r="AK47" i="1"/>
  <c r="AK46" i="1"/>
  <c r="AK45" i="1"/>
  <c r="AK44" i="1"/>
  <c r="AK43" i="1"/>
  <c r="AK42" i="1"/>
  <c r="AK41" i="1"/>
  <c r="AK40" i="1"/>
  <c r="AK39" i="1"/>
  <c r="AK38" i="1"/>
  <c r="AK37" i="1"/>
  <c r="AK36" i="1"/>
  <c r="AK35" i="1"/>
  <c r="AK34" i="1"/>
  <c r="AK33" i="1"/>
  <c r="AK32" i="1"/>
  <c r="AK31" i="1"/>
  <c r="AK30" i="1"/>
  <c r="AK29" i="1"/>
  <c r="AK28" i="1"/>
  <c r="AK27" i="1"/>
  <c r="AK26" i="1"/>
  <c r="AK25" i="1"/>
  <c r="AK24" i="1"/>
  <c r="AK23" i="1"/>
  <c r="AK22" i="1"/>
  <c r="AK21" i="1"/>
  <c r="AK20" i="1"/>
  <c r="AK19" i="1"/>
  <c r="AK18" i="1"/>
  <c r="AK17" i="1"/>
  <c r="AK16" i="1"/>
  <c r="AK15" i="1"/>
  <c r="AK14" i="1"/>
  <c r="AK13" i="1"/>
  <c r="AK12" i="1"/>
  <c r="AK11" i="1"/>
  <c r="AK10" i="1"/>
  <c r="AK9" i="1"/>
  <c r="AK8" i="1"/>
  <c r="Q10" i="1"/>
  <c r="T10" i="1" s="1"/>
  <c r="U10" i="1" s="1"/>
  <c r="V10" i="1" s="1"/>
  <c r="A169" i="1" l="1"/>
  <c r="A170" i="1"/>
  <c r="R10" i="1"/>
  <c r="Q169" i="1" l="1"/>
  <c r="R169" i="1" s="1"/>
  <c r="Q171" i="1"/>
  <c r="R171" i="1" s="1"/>
  <c r="Q168" i="1"/>
  <c r="T168" i="1" s="1"/>
  <c r="U168" i="1" s="1"/>
  <c r="V168" i="1" s="1"/>
  <c r="Q167" i="1"/>
  <c r="R167" i="1" s="1"/>
  <c r="Q166" i="1"/>
  <c r="R166" i="1" s="1"/>
  <c r="Q165" i="1"/>
  <c r="T165" i="1" s="1"/>
  <c r="U165" i="1" s="1"/>
  <c r="V165" i="1" s="1"/>
  <c r="Q164" i="1"/>
  <c r="T164" i="1" s="1"/>
  <c r="U164" i="1" s="1"/>
  <c r="V164" i="1" s="1"/>
  <c r="Q163" i="1"/>
  <c r="R163" i="1" s="1"/>
  <c r="Q162" i="1"/>
  <c r="T162" i="1" s="1"/>
  <c r="U162" i="1" s="1"/>
  <c r="V162" i="1" s="1"/>
  <c r="Q161" i="1"/>
  <c r="T161" i="1" s="1"/>
  <c r="U161" i="1" s="1"/>
  <c r="V161" i="1" s="1"/>
  <c r="Q160" i="1"/>
  <c r="T160" i="1" s="1"/>
  <c r="U160" i="1" s="1"/>
  <c r="V160" i="1" s="1"/>
  <c r="Q159" i="1"/>
  <c r="T159" i="1" s="1"/>
  <c r="U159" i="1" s="1"/>
  <c r="V159" i="1" s="1"/>
  <c r="Q158" i="1"/>
  <c r="T158" i="1" s="1"/>
  <c r="U158" i="1" s="1"/>
  <c r="V158" i="1" s="1"/>
  <c r="Q157" i="1"/>
  <c r="R157" i="1" s="1"/>
  <c r="Q156" i="1"/>
  <c r="T156" i="1" s="1"/>
  <c r="U156" i="1" s="1"/>
  <c r="V156" i="1" s="1"/>
  <c r="Q155" i="1"/>
  <c r="T155" i="1" s="1"/>
  <c r="U155" i="1" s="1"/>
  <c r="V155" i="1" s="1"/>
  <c r="Q154" i="1"/>
  <c r="T154" i="1" s="1"/>
  <c r="U154" i="1" s="1"/>
  <c r="V154" i="1" s="1"/>
  <c r="Q151" i="1"/>
  <c r="T151" i="1" s="1"/>
  <c r="U151" i="1" s="1"/>
  <c r="V151" i="1" s="1"/>
  <c r="Q150" i="1"/>
  <c r="T150" i="1" s="1"/>
  <c r="U150" i="1" s="1"/>
  <c r="V150" i="1" s="1"/>
  <c r="Q149" i="1"/>
  <c r="R149" i="1" s="1"/>
  <c r="Q148" i="1"/>
  <c r="T148" i="1" s="1"/>
  <c r="U148" i="1" s="1"/>
  <c r="V148" i="1" s="1"/>
  <c r="T147" i="1"/>
  <c r="U147" i="1" s="1"/>
  <c r="V147" i="1" s="1"/>
  <c r="R147" i="1"/>
  <c r="Q145" i="1"/>
  <c r="T145" i="1" s="1"/>
  <c r="U145" i="1" s="1"/>
  <c r="V145" i="1" s="1"/>
  <c r="T169" i="1" l="1"/>
  <c r="U169" i="1" s="1"/>
  <c r="V169" i="1" s="1"/>
  <c r="R161" i="1"/>
  <c r="R158" i="1"/>
  <c r="T166" i="1"/>
  <c r="U166" i="1" s="1"/>
  <c r="V166" i="1" s="1"/>
  <c r="T163" i="1"/>
  <c r="U163" i="1" s="1"/>
  <c r="V163" i="1" s="1"/>
  <c r="R154" i="1"/>
  <c r="R148" i="1"/>
  <c r="T149" i="1"/>
  <c r="U149" i="1" s="1"/>
  <c r="V149" i="1" s="1"/>
  <c r="T157" i="1"/>
  <c r="U157" i="1" s="1"/>
  <c r="V157" i="1" s="1"/>
  <c r="T167" i="1"/>
  <c r="U167" i="1" s="1"/>
  <c r="V167" i="1" s="1"/>
  <c r="T171" i="1"/>
  <c r="U171" i="1" s="1"/>
  <c r="V171" i="1" s="1"/>
  <c r="R145" i="1"/>
  <c r="R150" i="1"/>
  <c r="R155" i="1"/>
  <c r="R159" i="1"/>
  <c r="R164" i="1"/>
  <c r="R168" i="1"/>
  <c r="R151" i="1"/>
  <c r="R156" i="1"/>
  <c r="R160" i="1"/>
  <c r="R162" i="1"/>
  <c r="R165" i="1"/>
  <c r="Q8" i="1" l="1"/>
  <c r="T8" i="1" s="1"/>
  <c r="U8" i="1" s="1"/>
  <c r="R8" i="1" l="1"/>
  <c r="Q8" i="17" l="1"/>
  <c r="T8" i="17" s="1"/>
  <c r="U8" i="17" s="1"/>
  <c r="V8" i="17" s="1"/>
  <c r="Q8" i="18"/>
  <c r="T8" i="18" s="1"/>
  <c r="U8" i="18" s="1"/>
  <c r="V8" i="18" s="1"/>
  <c r="Q109" i="16"/>
  <c r="T109" i="16" s="1"/>
  <c r="U109" i="16" s="1"/>
  <c r="V109" i="16" s="1"/>
  <c r="Q86" i="16"/>
  <c r="T86" i="16" s="1"/>
  <c r="U86" i="16" s="1"/>
  <c r="V86" i="16" s="1"/>
  <c r="Q60" i="16"/>
  <c r="T60" i="16" s="1"/>
  <c r="U60" i="16" s="1"/>
  <c r="V60" i="16" s="1"/>
  <c r="Q32" i="16"/>
  <c r="T32" i="16" s="1"/>
  <c r="U32" i="16" s="1"/>
  <c r="V32" i="16" s="1"/>
  <c r="Q8" i="16"/>
  <c r="T8" i="16" s="1"/>
  <c r="U8" i="16" s="1"/>
  <c r="V8" i="16" s="1"/>
  <c r="Q141" i="1"/>
  <c r="T141" i="1" s="1"/>
  <c r="U141" i="1" s="1"/>
  <c r="V141" i="1" s="1"/>
  <c r="Q118" i="1"/>
  <c r="T118" i="1" s="1"/>
  <c r="U118" i="1" s="1"/>
  <c r="V118" i="1" s="1"/>
  <c r="Q90" i="1"/>
  <c r="R90" i="1" s="1"/>
  <c r="Q66" i="1"/>
  <c r="T66" i="1" s="1"/>
  <c r="U66" i="1" s="1"/>
  <c r="V66" i="1" s="1"/>
  <c r="Q36" i="1"/>
  <c r="T36" i="1" s="1"/>
  <c r="U36" i="1" s="1"/>
  <c r="V36" i="1" s="1"/>
  <c r="Q63" i="1"/>
  <c r="T63" i="1" s="1"/>
  <c r="R8" i="17" l="1"/>
  <c r="R8" i="18"/>
  <c r="R8" i="16"/>
  <c r="R86" i="16"/>
  <c r="R60" i="16"/>
  <c r="R32" i="16"/>
  <c r="R109" i="16"/>
  <c r="R36" i="1"/>
  <c r="R118" i="1"/>
  <c r="R141" i="1"/>
  <c r="T90" i="1"/>
  <c r="U90" i="1" s="1"/>
  <c r="V90" i="1" s="1"/>
  <c r="R66" i="1"/>
  <c r="Q17" i="18"/>
  <c r="R17" i="18" s="1"/>
  <c r="Q10" i="18"/>
  <c r="T10" i="18" s="1"/>
  <c r="U10" i="18" s="1"/>
  <c r="V10" i="18" s="1"/>
  <c r="Q11" i="18"/>
  <c r="T11" i="18" s="1"/>
  <c r="U11" i="18" s="1"/>
  <c r="V11" i="18" s="1"/>
  <c r="Q12" i="18"/>
  <c r="T12" i="18" s="1"/>
  <c r="U12" i="18" s="1"/>
  <c r="V12" i="18" s="1"/>
  <c r="Q13" i="18"/>
  <c r="R13" i="18" s="1"/>
  <c r="Q14" i="18"/>
  <c r="T14" i="18" s="1"/>
  <c r="U14" i="18" s="1"/>
  <c r="V14" i="18" s="1"/>
  <c r="Q15" i="18"/>
  <c r="T15" i="18" s="1"/>
  <c r="U15" i="18" s="1"/>
  <c r="V15" i="18" s="1"/>
  <c r="Q16" i="18"/>
  <c r="T16" i="18" s="1"/>
  <c r="U16" i="18" s="1"/>
  <c r="V16" i="18" s="1"/>
  <c r="Q18" i="18"/>
  <c r="R18" i="18" s="1"/>
  <c r="Q19" i="18"/>
  <c r="T19" i="18" s="1"/>
  <c r="U19" i="18" s="1"/>
  <c r="V19" i="18" s="1"/>
  <c r="Q20" i="18"/>
  <c r="T20" i="18" s="1"/>
  <c r="U20" i="18" s="1"/>
  <c r="V20" i="18" s="1"/>
  <c r="Q21" i="18"/>
  <c r="T21" i="18" s="1"/>
  <c r="U21" i="18" s="1"/>
  <c r="V21" i="18" s="1"/>
  <c r="Q22" i="18"/>
  <c r="R22" i="18" s="1"/>
  <c r="Q23" i="18"/>
  <c r="T23" i="18" s="1"/>
  <c r="U23" i="18" s="1"/>
  <c r="V23" i="18" s="1"/>
  <c r="Q24" i="18"/>
  <c r="T24" i="18" s="1"/>
  <c r="U24" i="18" s="1"/>
  <c r="V24" i="18" s="1"/>
  <c r="R11" i="18" l="1"/>
  <c r="R19" i="18"/>
  <c r="R15" i="18"/>
  <c r="R21" i="18"/>
  <c r="R24" i="18"/>
  <c r="R20" i="18"/>
  <c r="R12" i="18"/>
  <c r="R10" i="18"/>
  <c r="R23" i="18"/>
  <c r="R16" i="18"/>
  <c r="R14" i="18"/>
  <c r="T17" i="18"/>
  <c r="U17" i="18" s="1"/>
  <c r="V17" i="18" s="1"/>
  <c r="T22" i="18"/>
  <c r="U22" i="18" s="1"/>
  <c r="V22" i="18" s="1"/>
  <c r="T18" i="18"/>
  <c r="U18" i="18" s="1"/>
  <c r="V18" i="18" s="1"/>
  <c r="T13" i="18"/>
  <c r="U13" i="18" s="1"/>
  <c r="V13" i="18" s="1"/>
  <c r="Q25" i="18" l="1"/>
  <c r="R25" i="18" s="1"/>
  <c r="Q9" i="18"/>
  <c r="T9" i="18" s="1"/>
  <c r="U9" i="18" s="1"/>
  <c r="V9" i="18" s="1"/>
  <c r="A10" i="18"/>
  <c r="A11" i="18" s="1"/>
  <c r="A12" i="18" s="1"/>
  <c r="Q34" i="17"/>
  <c r="Q33" i="17"/>
  <c r="T33" i="17" s="1"/>
  <c r="U33" i="17" s="1"/>
  <c r="V33" i="17" s="1"/>
  <c r="Q32" i="17"/>
  <c r="R32" i="17" s="1"/>
  <c r="Q31" i="17"/>
  <c r="T31" i="17" s="1"/>
  <c r="U31" i="17" s="1"/>
  <c r="V31" i="17" s="1"/>
  <c r="Q30" i="17"/>
  <c r="R30" i="17" s="1"/>
  <c r="Q29" i="17"/>
  <c r="R29" i="17" s="1"/>
  <c r="Q28" i="17"/>
  <c r="R28" i="17" s="1"/>
  <c r="Q27" i="17"/>
  <c r="Q26" i="17"/>
  <c r="T26" i="17" s="1"/>
  <c r="U26" i="17" s="1"/>
  <c r="V26" i="17" s="1"/>
  <c r="Q25" i="17"/>
  <c r="T25" i="17" s="1"/>
  <c r="U25" i="17" s="1"/>
  <c r="V25" i="17" s="1"/>
  <c r="Q24" i="17"/>
  <c r="R24" i="17" s="1"/>
  <c r="Q23" i="17"/>
  <c r="T23" i="17" s="1"/>
  <c r="U23" i="17" s="1"/>
  <c r="V23" i="17" s="1"/>
  <c r="Q22" i="17"/>
  <c r="R22" i="17" s="1"/>
  <c r="Q21" i="17"/>
  <c r="T21" i="17" s="1"/>
  <c r="U21" i="17" s="1"/>
  <c r="V21" i="17" s="1"/>
  <c r="Q20" i="17"/>
  <c r="R20" i="17" s="1"/>
  <c r="Q19" i="17"/>
  <c r="T19" i="17" s="1"/>
  <c r="U19" i="17" s="1"/>
  <c r="V19" i="17" s="1"/>
  <c r="Q18" i="17"/>
  <c r="R18" i="17" s="1"/>
  <c r="Q17" i="17"/>
  <c r="T17" i="17" s="1"/>
  <c r="U17" i="17" s="1"/>
  <c r="V17" i="17" s="1"/>
  <c r="Q16" i="17"/>
  <c r="R16" i="17" s="1"/>
  <c r="Q15" i="17"/>
  <c r="T15" i="17" s="1"/>
  <c r="U15" i="17" s="1"/>
  <c r="V15" i="17" s="1"/>
  <c r="Q14" i="17"/>
  <c r="R14" i="17" s="1"/>
  <c r="Q13" i="17"/>
  <c r="T13" i="17" s="1"/>
  <c r="U13" i="17" s="1"/>
  <c r="V13" i="17" s="1"/>
  <c r="Q12" i="17"/>
  <c r="R12" i="17" s="1"/>
  <c r="Q11" i="17"/>
  <c r="T11" i="17" s="1"/>
  <c r="U11" i="17" s="1"/>
  <c r="V11" i="17" s="1"/>
  <c r="Q10" i="17"/>
  <c r="R10" i="17" s="1"/>
  <c r="Q9" i="17"/>
  <c r="T9" i="17" s="1"/>
  <c r="U9" i="17" s="1"/>
  <c r="V9" i="17" s="1"/>
  <c r="A9" i="17"/>
  <c r="A10" i="17" s="1"/>
  <c r="A11" i="17" s="1"/>
  <c r="A12" i="17" s="1"/>
  <c r="A13" i="17" s="1"/>
  <c r="A14" i="17" s="1"/>
  <c r="A15" i="17" s="1"/>
  <c r="A16" i="17" s="1"/>
  <c r="A17" i="17" s="1"/>
  <c r="A18" i="17" s="1"/>
  <c r="A19" i="17" s="1"/>
  <c r="A20" i="17" s="1"/>
  <c r="A21" i="17" s="1"/>
  <c r="A22" i="17" s="1"/>
  <c r="A23" i="17" s="1"/>
  <c r="A24" i="17" s="1"/>
  <c r="A25" i="17" s="1"/>
  <c r="Q112" i="16"/>
  <c r="T112" i="16" s="1"/>
  <c r="U112" i="16" s="1"/>
  <c r="V112" i="16" s="1"/>
  <c r="Q111" i="16"/>
  <c r="R111" i="16" s="1"/>
  <c r="Q110" i="16"/>
  <c r="T110" i="16" s="1"/>
  <c r="U110" i="16" s="1"/>
  <c r="V110" i="16" s="1"/>
  <c r="Q144" i="1"/>
  <c r="T144" i="1" s="1"/>
  <c r="U144" i="1" s="1"/>
  <c r="V144" i="1" s="1"/>
  <c r="Q143" i="1"/>
  <c r="T143" i="1" s="1"/>
  <c r="U143" i="1" s="1"/>
  <c r="V143" i="1" s="1"/>
  <c r="Q142" i="1"/>
  <c r="T142" i="1" s="1"/>
  <c r="U142" i="1" s="1"/>
  <c r="V142" i="1" s="1"/>
  <c r="Q34" i="16"/>
  <c r="T34" i="16" s="1"/>
  <c r="U34" i="16" s="1"/>
  <c r="V34" i="16" s="1"/>
  <c r="A26" i="17" l="1"/>
  <c r="A27" i="17" s="1"/>
  <c r="A28" i="17" s="1"/>
  <c r="A29" i="17" s="1"/>
  <c r="A30" i="17" s="1"/>
  <c r="A31" i="17" s="1"/>
  <c r="A32" i="17" s="1"/>
  <c r="A33" i="17" s="1"/>
  <c r="A34" i="17" s="1"/>
  <c r="A13" i="18"/>
  <c r="A14" i="18" s="1"/>
  <c r="T25" i="18"/>
  <c r="U25" i="18" s="1"/>
  <c r="V25" i="18" s="1"/>
  <c r="R112" i="16"/>
  <c r="T111" i="16"/>
  <c r="U111" i="16" s="1"/>
  <c r="V111" i="16" s="1"/>
  <c r="R9" i="18"/>
  <c r="T16" i="17"/>
  <c r="U16" i="17" s="1"/>
  <c r="V16" i="17" s="1"/>
  <c r="T24" i="17"/>
  <c r="U24" i="17" s="1"/>
  <c r="V24" i="17" s="1"/>
  <c r="T22" i="17"/>
  <c r="U22" i="17" s="1"/>
  <c r="V22" i="17" s="1"/>
  <c r="T29" i="17"/>
  <c r="U29" i="17" s="1"/>
  <c r="V29" i="17" s="1"/>
  <c r="T14" i="17"/>
  <c r="U14" i="17" s="1"/>
  <c r="V14" i="17" s="1"/>
  <c r="R25" i="17"/>
  <c r="R17" i="17"/>
  <c r="T20" i="17"/>
  <c r="U20" i="17" s="1"/>
  <c r="V20" i="17" s="1"/>
  <c r="T30" i="17"/>
  <c r="U30" i="17" s="1"/>
  <c r="V30" i="17" s="1"/>
  <c r="R11" i="17"/>
  <c r="T12" i="17"/>
  <c r="U12" i="17" s="1"/>
  <c r="V12" i="17" s="1"/>
  <c r="R19" i="17"/>
  <c r="R31" i="17"/>
  <c r="R33" i="17"/>
  <c r="R9" i="17"/>
  <c r="T10" i="17"/>
  <c r="U10" i="17" s="1"/>
  <c r="V10" i="17" s="1"/>
  <c r="T18" i="17"/>
  <c r="U18" i="17" s="1"/>
  <c r="V18" i="17" s="1"/>
  <c r="R26" i="17"/>
  <c r="R13" i="17"/>
  <c r="R21" i="17"/>
  <c r="R15" i="17"/>
  <c r="R23" i="17"/>
  <c r="T27" i="17"/>
  <c r="U27" i="17" s="1"/>
  <c r="V27" i="17" s="1"/>
  <c r="R27" i="17"/>
  <c r="T32" i="17"/>
  <c r="U32" i="17" s="1"/>
  <c r="V32" i="17" s="1"/>
  <c r="R34" i="17"/>
  <c r="T34" i="17"/>
  <c r="U34" i="17" s="1"/>
  <c r="V34" i="17" s="1"/>
  <c r="T28" i="17"/>
  <c r="U28" i="17" s="1"/>
  <c r="V28" i="17" s="1"/>
  <c r="R110" i="16"/>
  <c r="R143" i="1"/>
  <c r="R144" i="1"/>
  <c r="R142" i="1"/>
  <c r="R34" i="16"/>
  <c r="C47" i="20" l="1"/>
  <c r="C46" i="20"/>
  <c r="A15" i="18"/>
  <c r="A16" i="18" s="1"/>
  <c r="A18" i="18" s="1"/>
  <c r="A19" i="18" s="1"/>
  <c r="A20" i="18" s="1"/>
  <c r="A21" i="18" s="1"/>
  <c r="A22" i="18" s="1"/>
  <c r="C45" i="20"/>
  <c r="C44" i="20"/>
  <c r="C33" i="20"/>
  <c r="C34" i="20"/>
  <c r="C35" i="20"/>
  <c r="C32" i="20"/>
  <c r="Q108" i="16"/>
  <c r="T108" i="16" s="1"/>
  <c r="U108" i="16" s="1"/>
  <c r="V108" i="16" s="1"/>
  <c r="Q107" i="16"/>
  <c r="R107" i="16" s="1"/>
  <c r="Q106" i="16"/>
  <c r="Q105" i="16"/>
  <c r="Q104" i="16"/>
  <c r="T104" i="16" s="1"/>
  <c r="U104" i="16" s="1"/>
  <c r="V104" i="16" s="1"/>
  <c r="Q103" i="16"/>
  <c r="R103" i="16" s="1"/>
  <c r="Q102" i="16"/>
  <c r="Q101" i="16"/>
  <c r="Q100" i="16"/>
  <c r="T100" i="16" s="1"/>
  <c r="U100" i="16" s="1"/>
  <c r="V100" i="16" s="1"/>
  <c r="Q99" i="16"/>
  <c r="R99" i="16" s="1"/>
  <c r="Q98" i="16"/>
  <c r="Q97" i="16"/>
  <c r="Q96" i="16"/>
  <c r="T96" i="16" s="1"/>
  <c r="U96" i="16" s="1"/>
  <c r="V96" i="16" s="1"/>
  <c r="Q95" i="16"/>
  <c r="R95" i="16" s="1"/>
  <c r="Q94" i="16"/>
  <c r="Q93" i="16"/>
  <c r="Q92" i="16"/>
  <c r="T92" i="16" s="1"/>
  <c r="U92" i="16" s="1"/>
  <c r="V92" i="16" s="1"/>
  <c r="Q91" i="16"/>
  <c r="R91" i="16" s="1"/>
  <c r="Q90" i="16"/>
  <c r="Q89" i="16"/>
  <c r="Q88" i="16"/>
  <c r="T88" i="16" s="1"/>
  <c r="U88" i="16" s="1"/>
  <c r="V88" i="16" s="1"/>
  <c r="Q87" i="16"/>
  <c r="R87" i="16" s="1"/>
  <c r="Q85" i="16"/>
  <c r="Q84" i="16"/>
  <c r="T84" i="16" s="1"/>
  <c r="U84" i="16" s="1"/>
  <c r="V84" i="16" s="1"/>
  <c r="Q83" i="16"/>
  <c r="R83" i="16" s="1"/>
  <c r="Q82" i="16"/>
  <c r="Q81" i="16"/>
  <c r="Q80" i="16"/>
  <c r="T80" i="16" s="1"/>
  <c r="U80" i="16" s="1"/>
  <c r="V80" i="16" s="1"/>
  <c r="Q79" i="16"/>
  <c r="R79" i="16" s="1"/>
  <c r="Q78" i="16"/>
  <c r="Q77" i="16"/>
  <c r="Q76" i="16"/>
  <c r="R76" i="16" s="1"/>
  <c r="Q75" i="16"/>
  <c r="R75" i="16" s="1"/>
  <c r="Q74" i="16"/>
  <c r="Q73" i="16"/>
  <c r="Q72" i="16"/>
  <c r="R72" i="16" s="1"/>
  <c r="Q71" i="16"/>
  <c r="R71" i="16" s="1"/>
  <c r="Q70" i="16"/>
  <c r="Q69" i="16"/>
  <c r="Q68" i="16"/>
  <c r="R68" i="16" s="1"/>
  <c r="Q67" i="16"/>
  <c r="R67" i="16" s="1"/>
  <c r="Q66" i="16"/>
  <c r="Q65" i="16"/>
  <c r="Q64" i="16"/>
  <c r="R64" i="16" s="1"/>
  <c r="Q63" i="16"/>
  <c r="Q62" i="16"/>
  <c r="Q61" i="16"/>
  <c r="R61" i="16" s="1"/>
  <c r="Q59" i="16"/>
  <c r="T59" i="16" s="1"/>
  <c r="U59" i="16" s="1"/>
  <c r="V59" i="16" s="1"/>
  <c r="Q58" i="16"/>
  <c r="T58" i="16" s="1"/>
  <c r="U58" i="16" s="1"/>
  <c r="V58" i="16" s="1"/>
  <c r="Q57" i="16"/>
  <c r="T57" i="16" s="1"/>
  <c r="U57" i="16" s="1"/>
  <c r="V57" i="16" s="1"/>
  <c r="Q56" i="16"/>
  <c r="R56" i="16" s="1"/>
  <c r="Q55" i="16"/>
  <c r="R55" i="16" s="1"/>
  <c r="Q54" i="16"/>
  <c r="T54" i="16" s="1"/>
  <c r="U54" i="16" s="1"/>
  <c r="V54" i="16" s="1"/>
  <c r="Q53" i="16"/>
  <c r="R53" i="16" s="1"/>
  <c r="Q52" i="16"/>
  <c r="T52" i="16" s="1"/>
  <c r="U52" i="16" s="1"/>
  <c r="V52" i="16" s="1"/>
  <c r="Q51" i="16"/>
  <c r="R51" i="16" s="1"/>
  <c r="Q50" i="16"/>
  <c r="T50" i="16" s="1"/>
  <c r="U50" i="16" s="1"/>
  <c r="V50" i="16" s="1"/>
  <c r="Q49" i="16"/>
  <c r="R49" i="16" s="1"/>
  <c r="Q48" i="16"/>
  <c r="R48" i="16" s="1"/>
  <c r="Q47" i="16"/>
  <c r="T47" i="16" s="1"/>
  <c r="U47" i="16" s="1"/>
  <c r="V47" i="16" s="1"/>
  <c r="Q46" i="16"/>
  <c r="T46" i="16" s="1"/>
  <c r="U46" i="16" s="1"/>
  <c r="V46" i="16" s="1"/>
  <c r="Q45" i="16"/>
  <c r="R45" i="16" s="1"/>
  <c r="Q44" i="16"/>
  <c r="T44" i="16" s="1"/>
  <c r="U44" i="16" s="1"/>
  <c r="V44" i="16" s="1"/>
  <c r="Q43" i="16"/>
  <c r="R43" i="16" s="1"/>
  <c r="Q42" i="16"/>
  <c r="T42" i="16" s="1"/>
  <c r="U42" i="16" s="1"/>
  <c r="V42" i="16" s="1"/>
  <c r="Q41" i="16"/>
  <c r="R41" i="16" s="1"/>
  <c r="Q40" i="16"/>
  <c r="T40" i="16" s="1"/>
  <c r="U40" i="16" s="1"/>
  <c r="V40" i="16" s="1"/>
  <c r="Q39" i="16"/>
  <c r="R39" i="16" s="1"/>
  <c r="Q38" i="16"/>
  <c r="T38" i="16" s="1"/>
  <c r="U38" i="16" s="1"/>
  <c r="V38" i="16" s="1"/>
  <c r="Q37" i="16"/>
  <c r="T37" i="16" s="1"/>
  <c r="U37" i="16" s="1"/>
  <c r="V37" i="16" s="1"/>
  <c r="Q36" i="16"/>
  <c r="T36" i="16" s="1"/>
  <c r="U36" i="16" s="1"/>
  <c r="V36" i="16" s="1"/>
  <c r="Q35" i="16"/>
  <c r="T35" i="16" s="1"/>
  <c r="U35" i="16" s="1"/>
  <c r="V35" i="16" s="1"/>
  <c r="Q33" i="16"/>
  <c r="T33" i="16" s="1"/>
  <c r="U33" i="16" s="1"/>
  <c r="V33" i="16" s="1"/>
  <c r="Q31" i="16"/>
  <c r="T31" i="16" s="1"/>
  <c r="U31" i="16" s="1"/>
  <c r="V31" i="16" s="1"/>
  <c r="Q30" i="16"/>
  <c r="T30" i="16" s="1"/>
  <c r="U30" i="16" s="1"/>
  <c r="V30" i="16" s="1"/>
  <c r="Q29" i="16"/>
  <c r="T29" i="16" s="1"/>
  <c r="U29" i="16" s="1"/>
  <c r="V29" i="16" s="1"/>
  <c r="Q28" i="16"/>
  <c r="T28" i="16" s="1"/>
  <c r="U28" i="16" s="1"/>
  <c r="V28" i="16" s="1"/>
  <c r="Q27" i="16"/>
  <c r="T27" i="16" s="1"/>
  <c r="U27" i="16" s="1"/>
  <c r="V27" i="16" s="1"/>
  <c r="Q26" i="16"/>
  <c r="T26" i="16" s="1"/>
  <c r="U26" i="16" s="1"/>
  <c r="V26" i="16" s="1"/>
  <c r="Q25" i="16"/>
  <c r="T25" i="16" s="1"/>
  <c r="U25" i="16" s="1"/>
  <c r="V25" i="16" s="1"/>
  <c r="Q24" i="16"/>
  <c r="T24" i="16" s="1"/>
  <c r="U24" i="16" s="1"/>
  <c r="V24" i="16" s="1"/>
  <c r="Q23" i="16"/>
  <c r="T23" i="16" s="1"/>
  <c r="U23" i="16" s="1"/>
  <c r="V23" i="16" s="1"/>
  <c r="Q22" i="16"/>
  <c r="T22" i="16" s="1"/>
  <c r="U22" i="16" s="1"/>
  <c r="V22" i="16" s="1"/>
  <c r="Q21" i="16"/>
  <c r="T21" i="16" s="1"/>
  <c r="U21" i="16" s="1"/>
  <c r="V21" i="16" s="1"/>
  <c r="Q20" i="16"/>
  <c r="T20" i="16" s="1"/>
  <c r="U20" i="16" s="1"/>
  <c r="V20" i="16" s="1"/>
  <c r="Q19" i="16"/>
  <c r="T19" i="16" s="1"/>
  <c r="U19" i="16" s="1"/>
  <c r="V19" i="16" s="1"/>
  <c r="Q18" i="16"/>
  <c r="T18" i="16" s="1"/>
  <c r="U18" i="16" s="1"/>
  <c r="V18" i="16" s="1"/>
  <c r="Q17" i="16"/>
  <c r="T17" i="16" s="1"/>
  <c r="U17" i="16" s="1"/>
  <c r="V17" i="16" s="1"/>
  <c r="Q16" i="16"/>
  <c r="T16" i="16" s="1"/>
  <c r="U16" i="16" s="1"/>
  <c r="V16" i="16" s="1"/>
  <c r="Q15" i="16"/>
  <c r="T15" i="16" s="1"/>
  <c r="U15" i="16" s="1"/>
  <c r="V15" i="16" s="1"/>
  <c r="Q14" i="16"/>
  <c r="T14" i="16" s="1"/>
  <c r="U14" i="16" s="1"/>
  <c r="V14" i="16" s="1"/>
  <c r="Q13" i="16"/>
  <c r="T13" i="16" s="1"/>
  <c r="U13" i="16" s="1"/>
  <c r="V13" i="16" s="1"/>
  <c r="Q12" i="16"/>
  <c r="T12" i="16" s="1"/>
  <c r="U12" i="16" s="1"/>
  <c r="V12" i="16" s="1"/>
  <c r="Q11" i="16"/>
  <c r="T11" i="16" s="1"/>
  <c r="U11" i="16" s="1"/>
  <c r="V11" i="16" s="1"/>
  <c r="Q10" i="16"/>
  <c r="T10" i="16" s="1"/>
  <c r="U10" i="16" s="1"/>
  <c r="V10" i="16" s="1"/>
  <c r="Q9" i="16"/>
  <c r="R9" i="16" s="1"/>
  <c r="A9" i="16"/>
  <c r="A10" i="16" s="1"/>
  <c r="A11" i="16" s="1"/>
  <c r="A12" i="16" s="1"/>
  <c r="A13" i="16" s="1"/>
  <c r="A14" i="16" s="1"/>
  <c r="A15" i="16" s="1"/>
  <c r="A16" i="16" s="1"/>
  <c r="A17" i="16" s="1"/>
  <c r="A18" i="16" s="1"/>
  <c r="A19" i="16" s="1"/>
  <c r="A20" i="16" s="1"/>
  <c r="A21" i="16" s="1"/>
  <c r="A22" i="16" s="1"/>
  <c r="A23" i="16" s="1"/>
  <c r="A24" i="16" s="1"/>
  <c r="A25" i="16" s="1"/>
  <c r="A26" i="16" s="1"/>
  <c r="A27" i="16" s="1"/>
  <c r="A28" i="16" s="1"/>
  <c r="A29" i="16" s="1"/>
  <c r="A30" i="16" s="1"/>
  <c r="A31" i="16" s="1"/>
  <c r="A32" i="16" s="1"/>
  <c r="A33" i="16" s="1"/>
  <c r="A34" i="16" s="1"/>
  <c r="A35" i="16" s="1"/>
  <c r="A36" i="16" s="1"/>
  <c r="A37" i="16" s="1"/>
  <c r="A38" i="16" s="1"/>
  <c r="A39" i="16" s="1"/>
  <c r="A40" i="16" s="1"/>
  <c r="A41" i="16" s="1"/>
  <c r="A42" i="16" s="1"/>
  <c r="A43" i="16" s="1"/>
  <c r="A44" i="16" s="1"/>
  <c r="A45" i="16" s="1"/>
  <c r="A46" i="16" s="1"/>
  <c r="A47" i="16" s="1"/>
  <c r="A48" i="16" s="1"/>
  <c r="A49" i="16" s="1"/>
  <c r="A50" i="16" s="1"/>
  <c r="A51" i="16" s="1"/>
  <c r="A52" i="16" s="1"/>
  <c r="A53" i="16" s="1"/>
  <c r="A54" i="16" s="1"/>
  <c r="A55" i="16" s="1"/>
  <c r="A56" i="16" s="1"/>
  <c r="A57" i="16" s="1"/>
  <c r="A58" i="16" s="1"/>
  <c r="A59" i="16" s="1"/>
  <c r="A60" i="16" s="1"/>
  <c r="A61" i="16" s="1"/>
  <c r="A62" i="16" s="1"/>
  <c r="A63" i="16" s="1"/>
  <c r="A64" i="16" s="1"/>
  <c r="A65" i="16" s="1"/>
  <c r="A66" i="16" s="1"/>
  <c r="A67" i="16" s="1"/>
  <c r="A68" i="16" s="1"/>
  <c r="A69" i="16" s="1"/>
  <c r="A70" i="16" s="1"/>
  <c r="A71" i="16" s="1"/>
  <c r="A72" i="16" s="1"/>
  <c r="A73" i="16" s="1"/>
  <c r="A74" i="16" s="1"/>
  <c r="A75" i="16" s="1"/>
  <c r="A76" i="16" s="1"/>
  <c r="A77" i="16" s="1"/>
  <c r="A78" i="16" s="1"/>
  <c r="A79" i="16" s="1"/>
  <c r="A80" i="16" s="1"/>
  <c r="A81" i="16" s="1"/>
  <c r="A82" i="16" s="1"/>
  <c r="A83" i="16" s="1"/>
  <c r="A84" i="16" s="1"/>
  <c r="A85" i="16" s="1"/>
  <c r="A86" i="16" s="1"/>
  <c r="A87" i="16" s="1"/>
  <c r="A88" i="16" s="1"/>
  <c r="A89" i="16" s="1"/>
  <c r="A90" i="16" s="1"/>
  <c r="A91" i="16" s="1"/>
  <c r="A92" i="16" s="1"/>
  <c r="A93" i="16" s="1"/>
  <c r="A94" i="16" s="1"/>
  <c r="A95" i="16" s="1"/>
  <c r="A96" i="16" s="1"/>
  <c r="A97" i="16" s="1"/>
  <c r="A98" i="16" s="1"/>
  <c r="A99" i="16" s="1"/>
  <c r="A100" i="16" s="1"/>
  <c r="A101" i="16" s="1"/>
  <c r="A102" i="16" s="1"/>
  <c r="A103" i="16" s="1"/>
  <c r="A104" i="16" s="1"/>
  <c r="A105" i="16" s="1"/>
  <c r="A106" i="16" s="1"/>
  <c r="A107" i="16" s="1"/>
  <c r="Q140" i="1"/>
  <c r="T140" i="1" s="1"/>
  <c r="U140" i="1" s="1"/>
  <c r="V140" i="1" s="1"/>
  <c r="Q139" i="1"/>
  <c r="R139" i="1" s="1"/>
  <c r="Q138" i="1"/>
  <c r="T138" i="1" s="1"/>
  <c r="U138" i="1" s="1"/>
  <c r="V138" i="1" s="1"/>
  <c r="Q137" i="1"/>
  <c r="T137" i="1" s="1"/>
  <c r="U137" i="1" s="1"/>
  <c r="V137" i="1" s="1"/>
  <c r="Q136" i="1"/>
  <c r="T136" i="1" s="1"/>
  <c r="U136" i="1" s="1"/>
  <c r="V136" i="1" s="1"/>
  <c r="Q135" i="1"/>
  <c r="T135" i="1" s="1"/>
  <c r="U135" i="1" s="1"/>
  <c r="V135" i="1" s="1"/>
  <c r="Q134" i="1"/>
  <c r="R134" i="1" s="1"/>
  <c r="Q133" i="1"/>
  <c r="T133" i="1" s="1"/>
  <c r="U133" i="1" s="1"/>
  <c r="V133" i="1" s="1"/>
  <c r="Q132" i="1"/>
  <c r="T132" i="1" s="1"/>
  <c r="U132" i="1" s="1"/>
  <c r="V132" i="1" s="1"/>
  <c r="Q131" i="1"/>
  <c r="T131" i="1" s="1"/>
  <c r="U131" i="1" s="1"/>
  <c r="V131" i="1" s="1"/>
  <c r="Q130" i="1"/>
  <c r="T130" i="1" s="1"/>
  <c r="U130" i="1" s="1"/>
  <c r="V130" i="1" s="1"/>
  <c r="Q129" i="1"/>
  <c r="R129" i="1" s="1"/>
  <c r="Q128" i="1"/>
  <c r="T128" i="1" s="1"/>
  <c r="U128" i="1" s="1"/>
  <c r="V128" i="1" s="1"/>
  <c r="Q127" i="1"/>
  <c r="T127" i="1" s="1"/>
  <c r="U127" i="1" s="1"/>
  <c r="V127" i="1" s="1"/>
  <c r="Q126" i="1"/>
  <c r="T126" i="1" s="1"/>
  <c r="U126" i="1" s="1"/>
  <c r="V126" i="1" s="1"/>
  <c r="Q125" i="1"/>
  <c r="R125" i="1" s="1"/>
  <c r="Q124" i="1"/>
  <c r="T124" i="1" s="1"/>
  <c r="U124" i="1" s="1"/>
  <c r="V124" i="1" s="1"/>
  <c r="Q123" i="1"/>
  <c r="T123" i="1" s="1"/>
  <c r="U123" i="1" s="1"/>
  <c r="V123" i="1" s="1"/>
  <c r="Q122" i="1"/>
  <c r="T122" i="1" s="1"/>
  <c r="U122" i="1" s="1"/>
  <c r="V122" i="1" s="1"/>
  <c r="Q121" i="1"/>
  <c r="Q120" i="1"/>
  <c r="T120" i="1" s="1"/>
  <c r="U120" i="1" s="1"/>
  <c r="V120" i="1" s="1"/>
  <c r="Q119" i="1"/>
  <c r="R119" i="1" s="1"/>
  <c r="Q107" i="1"/>
  <c r="T107" i="1" s="1"/>
  <c r="U107" i="1" s="1"/>
  <c r="V107" i="1" s="1"/>
  <c r="Q106" i="1"/>
  <c r="T106" i="1" s="1"/>
  <c r="U106" i="1" s="1"/>
  <c r="V106" i="1" s="1"/>
  <c r="Q104" i="1"/>
  <c r="T104" i="1" s="1"/>
  <c r="U104" i="1" s="1"/>
  <c r="V104" i="1" s="1"/>
  <c r="Q96" i="1"/>
  <c r="T96" i="1" s="1"/>
  <c r="U96" i="1" s="1"/>
  <c r="V96" i="1" s="1"/>
  <c r="Q95" i="1"/>
  <c r="T95" i="1" s="1"/>
  <c r="U95" i="1" s="1"/>
  <c r="V95" i="1" s="1"/>
  <c r="Q117" i="1"/>
  <c r="T117" i="1" s="1"/>
  <c r="U117" i="1" s="1"/>
  <c r="V117" i="1" s="1"/>
  <c r="Q116" i="1"/>
  <c r="T116" i="1" s="1"/>
  <c r="U116" i="1" s="1"/>
  <c r="V116" i="1" s="1"/>
  <c r="Q115" i="1"/>
  <c r="T115" i="1" s="1"/>
  <c r="U115" i="1" s="1"/>
  <c r="V115" i="1" s="1"/>
  <c r="Q114" i="1"/>
  <c r="R114" i="1" s="1"/>
  <c r="Q113" i="1"/>
  <c r="T113" i="1" s="1"/>
  <c r="U113" i="1" s="1"/>
  <c r="V113" i="1" s="1"/>
  <c r="Q112" i="1"/>
  <c r="R112" i="1" s="1"/>
  <c r="Q111" i="1"/>
  <c r="T111" i="1" s="1"/>
  <c r="U111" i="1" s="1"/>
  <c r="V111" i="1" s="1"/>
  <c r="Q110" i="1"/>
  <c r="R110" i="1" s="1"/>
  <c r="Q109" i="1"/>
  <c r="T109" i="1" s="1"/>
  <c r="U109" i="1" s="1"/>
  <c r="V109" i="1" s="1"/>
  <c r="Q108" i="1"/>
  <c r="R108" i="1" s="1"/>
  <c r="Q105" i="1"/>
  <c r="R105" i="1" s="1"/>
  <c r="Q103" i="1"/>
  <c r="R103" i="1" s="1"/>
  <c r="Q102" i="1"/>
  <c r="T102" i="1" s="1"/>
  <c r="U102" i="1" s="1"/>
  <c r="V102" i="1" s="1"/>
  <c r="Q101" i="1"/>
  <c r="R101" i="1" s="1"/>
  <c r="Q100" i="1"/>
  <c r="R100" i="1" s="1"/>
  <c r="Q99" i="1"/>
  <c r="R99" i="1" s="1"/>
  <c r="Q98" i="1"/>
  <c r="T98" i="1" s="1"/>
  <c r="U98" i="1" s="1"/>
  <c r="V98" i="1" s="1"/>
  <c r="Q97" i="1"/>
  <c r="R97" i="1" s="1"/>
  <c r="Q94" i="1"/>
  <c r="T94" i="1" s="1"/>
  <c r="U94" i="1" s="1"/>
  <c r="V94" i="1" s="1"/>
  <c r="Q93" i="1"/>
  <c r="T93" i="1" s="1"/>
  <c r="U93" i="1" s="1"/>
  <c r="V93" i="1" s="1"/>
  <c r="Q92" i="1"/>
  <c r="R92" i="1" s="1"/>
  <c r="Q91" i="1"/>
  <c r="R91" i="1" s="1"/>
  <c r="C48" i="20" l="1"/>
  <c r="D46" i="20" s="1"/>
  <c r="A24" i="18"/>
  <c r="A25" i="18" s="1"/>
  <c r="A23" i="18"/>
  <c r="R80" i="16"/>
  <c r="C36" i="20"/>
  <c r="D33" i="20" s="1"/>
  <c r="R57" i="16"/>
  <c r="R96" i="16"/>
  <c r="R104" i="16"/>
  <c r="T43" i="16"/>
  <c r="U43" i="16" s="1"/>
  <c r="V43" i="16" s="1"/>
  <c r="T72" i="16"/>
  <c r="U72" i="16" s="1"/>
  <c r="V72" i="16" s="1"/>
  <c r="T75" i="16"/>
  <c r="U75" i="16" s="1"/>
  <c r="V75" i="16" s="1"/>
  <c r="R100" i="16"/>
  <c r="T64" i="16"/>
  <c r="U64" i="16" s="1"/>
  <c r="V64" i="16" s="1"/>
  <c r="T67" i="16"/>
  <c r="U67" i="16" s="1"/>
  <c r="V67" i="16" s="1"/>
  <c r="T49" i="16"/>
  <c r="U49" i="16" s="1"/>
  <c r="V49" i="16" s="1"/>
  <c r="R84" i="16"/>
  <c r="T56" i="16"/>
  <c r="U56" i="16" s="1"/>
  <c r="V56" i="16" s="1"/>
  <c r="T68" i="16"/>
  <c r="U68" i="16" s="1"/>
  <c r="V68" i="16" s="1"/>
  <c r="T71" i="16"/>
  <c r="U71" i="16" s="1"/>
  <c r="V71" i="16" s="1"/>
  <c r="T76" i="16"/>
  <c r="U76" i="16" s="1"/>
  <c r="V76" i="16" s="1"/>
  <c r="T79" i="16"/>
  <c r="U79" i="16" s="1"/>
  <c r="V79" i="16" s="1"/>
  <c r="R88" i="16"/>
  <c r="R92" i="16"/>
  <c r="T9" i="16"/>
  <c r="U9" i="16" s="1"/>
  <c r="V9" i="16" s="1"/>
  <c r="R11" i="16"/>
  <c r="R12" i="16"/>
  <c r="R13" i="16"/>
  <c r="R15" i="16"/>
  <c r="R17" i="16"/>
  <c r="R19" i="16"/>
  <c r="R21" i="16"/>
  <c r="R23" i="16"/>
  <c r="R24" i="16"/>
  <c r="R26" i="16"/>
  <c r="R29" i="16"/>
  <c r="R31" i="16"/>
  <c r="R33" i="16"/>
  <c r="R36" i="16"/>
  <c r="R38" i="16"/>
  <c r="R42" i="16"/>
  <c r="R58" i="16"/>
  <c r="R59" i="16"/>
  <c r="T61" i="16"/>
  <c r="U61" i="16" s="1"/>
  <c r="V61" i="16" s="1"/>
  <c r="T39" i="16"/>
  <c r="U39" i="16" s="1"/>
  <c r="V39" i="16" s="1"/>
  <c r="R40" i="16"/>
  <c r="T41" i="16"/>
  <c r="U41" i="16" s="1"/>
  <c r="V41" i="16" s="1"/>
  <c r="R44" i="16"/>
  <c r="R47" i="16"/>
  <c r="T48" i="16"/>
  <c r="U48" i="16" s="1"/>
  <c r="V48" i="16" s="1"/>
  <c r="R50" i="16"/>
  <c r="T53" i="16"/>
  <c r="U53" i="16" s="1"/>
  <c r="V53" i="16" s="1"/>
  <c r="R54" i="16"/>
  <c r="T55" i="16"/>
  <c r="U55" i="16" s="1"/>
  <c r="V55" i="16" s="1"/>
  <c r="R108" i="16"/>
  <c r="T83" i="16"/>
  <c r="U83" i="16" s="1"/>
  <c r="V83" i="16" s="1"/>
  <c r="T87" i="16"/>
  <c r="U87" i="16" s="1"/>
  <c r="V87" i="16" s="1"/>
  <c r="T91" i="16"/>
  <c r="U91" i="16" s="1"/>
  <c r="V91" i="16" s="1"/>
  <c r="T95" i="16"/>
  <c r="U95" i="16" s="1"/>
  <c r="V95" i="16" s="1"/>
  <c r="T99" i="16"/>
  <c r="U99" i="16" s="1"/>
  <c r="V99" i="16" s="1"/>
  <c r="T103" i="16"/>
  <c r="U103" i="16" s="1"/>
  <c r="V103" i="16" s="1"/>
  <c r="T107" i="16"/>
  <c r="U107" i="16" s="1"/>
  <c r="V107" i="16" s="1"/>
  <c r="T74" i="16"/>
  <c r="U74" i="16" s="1"/>
  <c r="V74" i="16" s="1"/>
  <c r="R74" i="16"/>
  <c r="T93" i="16"/>
  <c r="U93" i="16" s="1"/>
  <c r="V93" i="16" s="1"/>
  <c r="R93" i="16"/>
  <c r="R10" i="16"/>
  <c r="R14" i="16"/>
  <c r="R16" i="16"/>
  <c r="R18" i="16"/>
  <c r="R20" i="16"/>
  <c r="R22" i="16"/>
  <c r="R25" i="16"/>
  <c r="R27" i="16"/>
  <c r="R28" i="16"/>
  <c r="R30" i="16"/>
  <c r="R35" i="16"/>
  <c r="R37" i="16"/>
  <c r="T45" i="16"/>
  <c r="U45" i="16" s="1"/>
  <c r="V45" i="16" s="1"/>
  <c r="R46" i="16"/>
  <c r="T51" i="16"/>
  <c r="U51" i="16" s="1"/>
  <c r="V51" i="16" s="1"/>
  <c r="R52" i="16"/>
  <c r="T63" i="16"/>
  <c r="U63" i="16" s="1"/>
  <c r="V63" i="16" s="1"/>
  <c r="R63" i="16"/>
  <c r="T65" i="16"/>
  <c r="U65" i="16" s="1"/>
  <c r="V65" i="16" s="1"/>
  <c r="R65" i="16"/>
  <c r="T78" i="16"/>
  <c r="U78" i="16" s="1"/>
  <c r="V78" i="16" s="1"/>
  <c r="R78" i="16"/>
  <c r="T81" i="16"/>
  <c r="U81" i="16" s="1"/>
  <c r="V81" i="16" s="1"/>
  <c r="R81" i="16"/>
  <c r="T97" i="16"/>
  <c r="U97" i="16" s="1"/>
  <c r="V97" i="16" s="1"/>
  <c r="R97" i="16"/>
  <c r="T62" i="16"/>
  <c r="U62" i="16" s="1"/>
  <c r="V62" i="16" s="1"/>
  <c r="R62" i="16"/>
  <c r="T77" i="16"/>
  <c r="U77" i="16" s="1"/>
  <c r="V77" i="16" s="1"/>
  <c r="R77" i="16"/>
  <c r="T66" i="16"/>
  <c r="U66" i="16" s="1"/>
  <c r="V66" i="16" s="1"/>
  <c r="R66" i="16"/>
  <c r="T69" i="16"/>
  <c r="U69" i="16" s="1"/>
  <c r="V69" i="16" s="1"/>
  <c r="R69" i="16"/>
  <c r="T85" i="16"/>
  <c r="U85" i="16" s="1"/>
  <c r="V85" i="16" s="1"/>
  <c r="R85" i="16"/>
  <c r="T101" i="16"/>
  <c r="U101" i="16" s="1"/>
  <c r="V101" i="16" s="1"/>
  <c r="R101" i="16"/>
  <c r="T70" i="16"/>
  <c r="U70" i="16" s="1"/>
  <c r="V70" i="16" s="1"/>
  <c r="R70" i="16"/>
  <c r="T73" i="16"/>
  <c r="U73" i="16" s="1"/>
  <c r="V73" i="16" s="1"/>
  <c r="R73" i="16"/>
  <c r="T89" i="16"/>
  <c r="U89" i="16" s="1"/>
  <c r="V89" i="16" s="1"/>
  <c r="R89" i="16"/>
  <c r="T105" i="16"/>
  <c r="U105" i="16" s="1"/>
  <c r="V105" i="16" s="1"/>
  <c r="R105" i="16"/>
  <c r="T82" i="16"/>
  <c r="U82" i="16" s="1"/>
  <c r="V82" i="16" s="1"/>
  <c r="R82" i="16"/>
  <c r="T90" i="16"/>
  <c r="U90" i="16" s="1"/>
  <c r="V90" i="16" s="1"/>
  <c r="R90" i="16"/>
  <c r="T94" i="16"/>
  <c r="U94" i="16" s="1"/>
  <c r="V94" i="16" s="1"/>
  <c r="R94" i="16"/>
  <c r="T98" i="16"/>
  <c r="U98" i="16" s="1"/>
  <c r="V98" i="16" s="1"/>
  <c r="R98" i="16"/>
  <c r="T102" i="16"/>
  <c r="U102" i="16" s="1"/>
  <c r="V102" i="16" s="1"/>
  <c r="R102" i="16"/>
  <c r="T106" i="16"/>
  <c r="U106" i="16" s="1"/>
  <c r="V106" i="16" s="1"/>
  <c r="R106" i="16"/>
  <c r="T134" i="1"/>
  <c r="U134" i="1" s="1"/>
  <c r="V134" i="1" s="1"/>
  <c r="R120" i="1"/>
  <c r="T139" i="1"/>
  <c r="U139" i="1" s="1"/>
  <c r="V139" i="1" s="1"/>
  <c r="R126" i="1"/>
  <c r="T129" i="1"/>
  <c r="U129" i="1" s="1"/>
  <c r="V129" i="1" s="1"/>
  <c r="R135" i="1"/>
  <c r="T119" i="1"/>
  <c r="U119" i="1" s="1"/>
  <c r="V119" i="1" s="1"/>
  <c r="T125" i="1"/>
  <c r="U125" i="1" s="1"/>
  <c r="V125" i="1" s="1"/>
  <c r="R131" i="1"/>
  <c r="R140" i="1"/>
  <c r="T121" i="1"/>
  <c r="U121" i="1" s="1"/>
  <c r="V121" i="1" s="1"/>
  <c r="R121" i="1"/>
  <c r="R123" i="1"/>
  <c r="R127" i="1"/>
  <c r="R132" i="1"/>
  <c r="R136" i="1"/>
  <c r="R122" i="1"/>
  <c r="R124" i="1"/>
  <c r="R128" i="1"/>
  <c r="R130" i="1"/>
  <c r="R133" i="1"/>
  <c r="R137" i="1"/>
  <c r="R138" i="1"/>
  <c r="R95" i="1"/>
  <c r="R104" i="1"/>
  <c r="R96" i="1"/>
  <c r="R107" i="1"/>
  <c r="R106" i="1"/>
  <c r="T91" i="1"/>
  <c r="U91" i="1" s="1"/>
  <c r="V91" i="1" s="1"/>
  <c r="T100" i="1"/>
  <c r="U100" i="1" s="1"/>
  <c r="V100" i="1" s="1"/>
  <c r="R115" i="1"/>
  <c r="T105" i="1"/>
  <c r="U105" i="1" s="1"/>
  <c r="V105" i="1" s="1"/>
  <c r="T108" i="1"/>
  <c r="U108" i="1" s="1"/>
  <c r="V108" i="1" s="1"/>
  <c r="R113" i="1"/>
  <c r="R94" i="1"/>
  <c r="T103" i="1"/>
  <c r="U103" i="1" s="1"/>
  <c r="V103" i="1" s="1"/>
  <c r="T99" i="1"/>
  <c r="U99" i="1" s="1"/>
  <c r="V99" i="1" s="1"/>
  <c r="R109" i="1"/>
  <c r="T114" i="1"/>
  <c r="U114" i="1" s="1"/>
  <c r="V114" i="1" s="1"/>
  <c r="T112" i="1"/>
  <c r="U112" i="1" s="1"/>
  <c r="V112" i="1" s="1"/>
  <c r="R116" i="1"/>
  <c r="T92" i="1"/>
  <c r="U92" i="1" s="1"/>
  <c r="V92" i="1" s="1"/>
  <c r="R93" i="1"/>
  <c r="T97" i="1"/>
  <c r="U97" i="1" s="1"/>
  <c r="V97" i="1" s="1"/>
  <c r="R98" i="1"/>
  <c r="T101" i="1"/>
  <c r="U101" i="1" s="1"/>
  <c r="V101" i="1" s="1"/>
  <c r="R102" i="1"/>
  <c r="T110" i="1"/>
  <c r="U110" i="1" s="1"/>
  <c r="V110" i="1" s="1"/>
  <c r="R111" i="1"/>
  <c r="R117" i="1"/>
  <c r="D44" i="20" l="1"/>
  <c r="D45" i="20"/>
  <c r="D47" i="20"/>
  <c r="D32" i="20"/>
  <c r="D34" i="20"/>
  <c r="D35" i="20"/>
  <c r="C22" i="20"/>
  <c r="C21" i="20"/>
  <c r="C20" i="20"/>
  <c r="C23" i="20"/>
  <c r="Q83" i="1"/>
  <c r="R83" i="1" s="1"/>
  <c r="Q81" i="1"/>
  <c r="R81" i="1" s="1"/>
  <c r="Q80" i="1"/>
  <c r="R80" i="1" s="1"/>
  <c r="Q79" i="1"/>
  <c r="R79" i="1" s="1"/>
  <c r="Q78" i="1"/>
  <c r="R78" i="1" s="1"/>
  <c r="Q77" i="1"/>
  <c r="R77" i="1" s="1"/>
  <c r="Q76" i="1"/>
  <c r="R76" i="1" s="1"/>
  <c r="Q75" i="1"/>
  <c r="R75" i="1" s="1"/>
  <c r="Q74" i="1"/>
  <c r="R74" i="1" s="1"/>
  <c r="Q72" i="1"/>
  <c r="T72" i="1" s="1"/>
  <c r="U72" i="1" s="1"/>
  <c r="V72" i="1" s="1"/>
  <c r="Q71" i="1"/>
  <c r="T71" i="1" s="1"/>
  <c r="U71" i="1" s="1"/>
  <c r="V71" i="1" s="1"/>
  <c r="Q73" i="1"/>
  <c r="T73" i="1" s="1"/>
  <c r="U73" i="1" s="1"/>
  <c r="V73" i="1" s="1"/>
  <c r="Q82" i="1"/>
  <c r="T82" i="1" s="1"/>
  <c r="U82" i="1" s="1"/>
  <c r="V82" i="1" s="1"/>
  <c r="Q89" i="1"/>
  <c r="T89" i="1" s="1"/>
  <c r="U89" i="1" s="1"/>
  <c r="V89" i="1" s="1"/>
  <c r="Q88" i="1"/>
  <c r="T88" i="1" s="1"/>
  <c r="U88" i="1" s="1"/>
  <c r="V88" i="1" s="1"/>
  <c r="Q87" i="1"/>
  <c r="T87" i="1" s="1"/>
  <c r="U87" i="1" s="1"/>
  <c r="V87" i="1" s="1"/>
  <c r="Q86" i="1"/>
  <c r="T86" i="1" s="1"/>
  <c r="U86" i="1" s="1"/>
  <c r="V86" i="1" s="1"/>
  <c r="Q85" i="1"/>
  <c r="T85" i="1" s="1"/>
  <c r="U85" i="1" s="1"/>
  <c r="V85" i="1" s="1"/>
  <c r="Q84" i="1"/>
  <c r="R84" i="1" s="1"/>
  <c r="Q70" i="1"/>
  <c r="T70" i="1" s="1"/>
  <c r="U70" i="1" s="1"/>
  <c r="V70" i="1" s="1"/>
  <c r="Q69" i="1"/>
  <c r="R69" i="1" s="1"/>
  <c r="Q68" i="1"/>
  <c r="T68" i="1" s="1"/>
  <c r="U68" i="1" s="1"/>
  <c r="V68" i="1" s="1"/>
  <c r="Q67" i="1"/>
  <c r="T67" i="1" s="1"/>
  <c r="U67" i="1" s="1"/>
  <c r="V67" i="1" s="1"/>
  <c r="D48" i="20" l="1"/>
  <c r="T83" i="1"/>
  <c r="U83" i="1" s="1"/>
  <c r="V83" i="1" s="1"/>
  <c r="T80" i="1"/>
  <c r="U80" i="1" s="1"/>
  <c r="V80" i="1" s="1"/>
  <c r="T79" i="1"/>
  <c r="U79" i="1" s="1"/>
  <c r="V79" i="1" s="1"/>
  <c r="C24" i="20"/>
  <c r="D23" i="20" s="1"/>
  <c r="T76" i="1"/>
  <c r="U76" i="1" s="1"/>
  <c r="V76" i="1" s="1"/>
  <c r="T75" i="1"/>
  <c r="U75" i="1" s="1"/>
  <c r="V75" i="1" s="1"/>
  <c r="D36" i="20"/>
  <c r="R73" i="1"/>
  <c r="T81" i="1"/>
  <c r="U81" i="1" s="1"/>
  <c r="V81" i="1" s="1"/>
  <c r="T77" i="1"/>
  <c r="U77" i="1" s="1"/>
  <c r="V77" i="1" s="1"/>
  <c r="R82" i="1"/>
  <c r="R71" i="1"/>
  <c r="T78" i="1"/>
  <c r="U78" i="1" s="1"/>
  <c r="V78" i="1" s="1"/>
  <c r="T74" i="1"/>
  <c r="U74" i="1" s="1"/>
  <c r="V74" i="1" s="1"/>
  <c r="R72" i="1"/>
  <c r="R86" i="1"/>
  <c r="R85" i="1"/>
  <c r="R88" i="1"/>
  <c r="R70" i="1"/>
  <c r="T84" i="1"/>
  <c r="U84" i="1" s="1"/>
  <c r="V84" i="1" s="1"/>
  <c r="T69" i="1"/>
  <c r="U69" i="1" s="1"/>
  <c r="V69" i="1" s="1"/>
  <c r="R87" i="1"/>
  <c r="R89" i="1"/>
  <c r="R67" i="1"/>
  <c r="R68" i="1"/>
  <c r="D22" i="20" l="1"/>
  <c r="D21" i="20"/>
  <c r="D20" i="20"/>
  <c r="U63" i="1"/>
  <c r="V63" i="1" s="1"/>
  <c r="D24" i="20" l="1"/>
  <c r="R63" i="1"/>
  <c r="Q54" i="1" l="1"/>
  <c r="T54" i="1" s="1"/>
  <c r="U54" i="1" s="1"/>
  <c r="V54" i="1" s="1"/>
  <c r="Q65" i="1"/>
  <c r="R65" i="1" s="1"/>
  <c r="Q64" i="1"/>
  <c r="R64" i="1" s="1"/>
  <c r="Q62" i="1"/>
  <c r="T62" i="1" s="1"/>
  <c r="U62" i="1" s="1"/>
  <c r="V62" i="1" s="1"/>
  <c r="Q61" i="1"/>
  <c r="T61" i="1" s="1"/>
  <c r="U61" i="1" s="1"/>
  <c r="V61" i="1" s="1"/>
  <c r="Q60" i="1"/>
  <c r="R60" i="1" s="1"/>
  <c r="Q59" i="1"/>
  <c r="T59" i="1" s="1"/>
  <c r="U59" i="1" s="1"/>
  <c r="V59" i="1" s="1"/>
  <c r="Q58" i="1"/>
  <c r="T58" i="1" s="1"/>
  <c r="U58" i="1" s="1"/>
  <c r="V58" i="1" s="1"/>
  <c r="Q57" i="1"/>
  <c r="R57" i="1" s="1"/>
  <c r="Q56" i="1"/>
  <c r="T56" i="1" s="1"/>
  <c r="U56" i="1" s="1"/>
  <c r="V56" i="1" s="1"/>
  <c r="Q55" i="1"/>
  <c r="T55" i="1" s="1"/>
  <c r="U55" i="1" s="1"/>
  <c r="V55" i="1" s="1"/>
  <c r="Q53" i="1"/>
  <c r="T53" i="1" s="1"/>
  <c r="U53" i="1" s="1"/>
  <c r="V53" i="1" s="1"/>
  <c r="Q52" i="1"/>
  <c r="T52" i="1" s="1"/>
  <c r="U52" i="1" s="1"/>
  <c r="V52" i="1" s="1"/>
  <c r="Q51" i="1"/>
  <c r="T51" i="1" s="1"/>
  <c r="U51" i="1" s="1"/>
  <c r="V51" i="1" s="1"/>
  <c r="Q50" i="1"/>
  <c r="R50" i="1" s="1"/>
  <c r="Q49" i="1"/>
  <c r="R49" i="1" s="1"/>
  <c r="Q48" i="1"/>
  <c r="R48" i="1" s="1"/>
  <c r="Q47" i="1"/>
  <c r="T47" i="1" s="1"/>
  <c r="U47" i="1" s="1"/>
  <c r="V47" i="1" s="1"/>
  <c r="Q46" i="1"/>
  <c r="T46" i="1" s="1"/>
  <c r="U46" i="1" s="1"/>
  <c r="V46" i="1" s="1"/>
  <c r="Q45" i="1"/>
  <c r="T45" i="1" s="1"/>
  <c r="U45" i="1" s="1"/>
  <c r="V45" i="1" s="1"/>
  <c r="Q44" i="1"/>
  <c r="R44" i="1" s="1"/>
  <c r="Q43" i="1"/>
  <c r="T43" i="1" s="1"/>
  <c r="U43" i="1" s="1"/>
  <c r="V43" i="1" s="1"/>
  <c r="Q42" i="1"/>
  <c r="R42" i="1" s="1"/>
  <c r="Q41" i="1"/>
  <c r="R41" i="1" s="1"/>
  <c r="Q40" i="1"/>
  <c r="R40" i="1" s="1"/>
  <c r="Q39" i="1"/>
  <c r="T39" i="1" s="1"/>
  <c r="U39" i="1" s="1"/>
  <c r="V39" i="1" s="1"/>
  <c r="Q38" i="1"/>
  <c r="T38" i="1" s="1"/>
  <c r="U38" i="1" s="1"/>
  <c r="V38" i="1" s="1"/>
  <c r="Q37" i="1"/>
  <c r="T37" i="1" s="1"/>
  <c r="U37" i="1" s="1"/>
  <c r="V37" i="1" s="1"/>
  <c r="Q35" i="1"/>
  <c r="R35" i="1" s="1"/>
  <c r="Q34" i="1"/>
  <c r="T34" i="1" s="1"/>
  <c r="U34" i="1" s="1"/>
  <c r="V34" i="1" s="1"/>
  <c r="Q33" i="1"/>
  <c r="T33" i="1" s="1"/>
  <c r="U33" i="1" s="1"/>
  <c r="V33" i="1" s="1"/>
  <c r="Q32" i="1"/>
  <c r="T32" i="1" s="1"/>
  <c r="U32" i="1" s="1"/>
  <c r="V32" i="1" s="1"/>
  <c r="Q31" i="1"/>
  <c r="T31" i="1" s="1"/>
  <c r="U31" i="1" s="1"/>
  <c r="V31" i="1" s="1"/>
  <c r="Q30" i="1"/>
  <c r="T30" i="1" s="1"/>
  <c r="U30" i="1" s="1"/>
  <c r="V30" i="1" s="1"/>
  <c r="Q29" i="1"/>
  <c r="T29" i="1" s="1"/>
  <c r="U29" i="1" s="1"/>
  <c r="V29" i="1" s="1"/>
  <c r="Q28" i="1"/>
  <c r="R28" i="1" s="1"/>
  <c r="Q27" i="1"/>
  <c r="T27" i="1" s="1"/>
  <c r="U27" i="1" s="1"/>
  <c r="V27" i="1" s="1"/>
  <c r="Q26" i="1"/>
  <c r="T26" i="1" s="1"/>
  <c r="U26" i="1" s="1"/>
  <c r="V26" i="1" s="1"/>
  <c r="Q25" i="1"/>
  <c r="T25" i="1" s="1"/>
  <c r="U25" i="1" s="1"/>
  <c r="V25" i="1" s="1"/>
  <c r="Q24" i="1"/>
  <c r="T24" i="1" s="1"/>
  <c r="U24" i="1" s="1"/>
  <c r="V24" i="1" s="1"/>
  <c r="Q23" i="1"/>
  <c r="T23" i="1" s="1"/>
  <c r="U23" i="1" s="1"/>
  <c r="V23" i="1" s="1"/>
  <c r="Q22" i="1"/>
  <c r="T22" i="1" s="1"/>
  <c r="U22" i="1" s="1"/>
  <c r="V22" i="1" s="1"/>
  <c r="Q21" i="1"/>
  <c r="R21" i="1" s="1"/>
  <c r="Q20" i="1"/>
  <c r="T20" i="1" s="1"/>
  <c r="U20" i="1" s="1"/>
  <c r="V20" i="1" s="1"/>
  <c r="Q19" i="1"/>
  <c r="R19" i="1" s="1"/>
  <c r="Q18" i="1"/>
  <c r="T18" i="1" s="1"/>
  <c r="U18" i="1" s="1"/>
  <c r="V18" i="1" s="1"/>
  <c r="Q17" i="1"/>
  <c r="T17" i="1" s="1"/>
  <c r="U17" i="1" s="1"/>
  <c r="V17" i="1" s="1"/>
  <c r="Q16" i="1"/>
  <c r="T16" i="1" s="1"/>
  <c r="U16" i="1" s="1"/>
  <c r="V16" i="1" s="1"/>
  <c r="Q15" i="1"/>
  <c r="T15" i="1" s="1"/>
  <c r="U15" i="1" s="1"/>
  <c r="V15" i="1" s="1"/>
  <c r="Q14" i="1"/>
  <c r="T14" i="1" s="1"/>
  <c r="U14" i="1" s="1"/>
  <c r="V14" i="1" s="1"/>
  <c r="Q13" i="1"/>
  <c r="T13" i="1" s="1"/>
  <c r="U13" i="1" s="1"/>
  <c r="V13" i="1" s="1"/>
  <c r="Q12" i="1"/>
  <c r="T12" i="1" s="1"/>
  <c r="U12" i="1" s="1"/>
  <c r="V12" i="1" s="1"/>
  <c r="Q11" i="1"/>
  <c r="T11" i="1" s="1"/>
  <c r="U11" i="1" s="1"/>
  <c r="V11" i="1" s="1"/>
  <c r="A9" i="1"/>
  <c r="R43" i="1" l="1"/>
  <c r="T48" i="1"/>
  <c r="U48" i="1" s="1"/>
  <c r="V48" i="1" s="1"/>
  <c r="T44" i="1"/>
  <c r="U44" i="1" s="1"/>
  <c r="V44" i="1" s="1"/>
  <c r="R47" i="1"/>
  <c r="T65" i="1"/>
  <c r="U65" i="1" s="1"/>
  <c r="V65" i="1" s="1"/>
  <c r="T50" i="1"/>
  <c r="U50" i="1" s="1"/>
  <c r="V50" i="1" s="1"/>
  <c r="T35" i="1"/>
  <c r="U35" i="1" s="1"/>
  <c r="V35" i="1" s="1"/>
  <c r="R52" i="1"/>
  <c r="T64" i="1"/>
  <c r="U64" i="1" s="1"/>
  <c r="V64" i="1" s="1"/>
  <c r="R37" i="1"/>
  <c r="T41" i="1"/>
  <c r="U41" i="1" s="1"/>
  <c r="V41" i="1" s="1"/>
  <c r="T42" i="1"/>
  <c r="U42" i="1" s="1"/>
  <c r="V42" i="1" s="1"/>
  <c r="R51" i="1"/>
  <c r="T60" i="1"/>
  <c r="U60" i="1" s="1"/>
  <c r="V60" i="1" s="1"/>
  <c r="R54" i="1"/>
  <c r="T40" i="1"/>
  <c r="U40" i="1" s="1"/>
  <c r="V40" i="1" s="1"/>
  <c r="T57" i="1"/>
  <c r="U57" i="1" s="1"/>
  <c r="V57" i="1" s="1"/>
  <c r="R53" i="1"/>
  <c r="R55" i="1"/>
  <c r="R58" i="1"/>
  <c r="R61" i="1"/>
  <c r="R56" i="1"/>
  <c r="R59" i="1"/>
  <c r="R62" i="1"/>
  <c r="T49" i="1"/>
  <c r="U49" i="1" s="1"/>
  <c r="V49" i="1" s="1"/>
  <c r="R45" i="1"/>
  <c r="R46" i="1"/>
  <c r="R38" i="1"/>
  <c r="R39" i="1"/>
  <c r="R33" i="1"/>
  <c r="R34" i="1"/>
  <c r="T28" i="1"/>
  <c r="U28" i="1" s="1"/>
  <c r="V28" i="1" s="1"/>
  <c r="R29" i="1"/>
  <c r="R31" i="1"/>
  <c r="R32" i="1"/>
  <c r="R30" i="1"/>
  <c r="R27" i="1"/>
  <c r="R26" i="1"/>
  <c r="T21" i="1"/>
  <c r="U21" i="1" s="1"/>
  <c r="V21" i="1" s="1"/>
  <c r="R24" i="1"/>
  <c r="R25" i="1"/>
  <c r="R22" i="1"/>
  <c r="R23" i="1"/>
  <c r="T19" i="1"/>
  <c r="U19" i="1" s="1"/>
  <c r="V19" i="1" s="1"/>
  <c r="R18" i="1"/>
  <c r="R17" i="1"/>
  <c r="R20" i="1"/>
  <c r="R16" i="1"/>
  <c r="R15" i="1"/>
  <c r="R14" i="1"/>
  <c r="R13" i="1"/>
  <c r="R12" i="1"/>
  <c r="R11" i="1"/>
  <c r="Q9" i="1" l="1"/>
  <c r="R9" i="1" s="1"/>
  <c r="T9" i="1" l="1"/>
  <c r="U9" i="1" s="1"/>
  <c r="V9" i="1" s="1"/>
  <c r="V8" i="1" l="1"/>
  <c r="C8" i="20"/>
  <c r="C9" i="20"/>
  <c r="C7" i="20"/>
  <c r="C10" i="20"/>
  <c r="C11" i="20" l="1"/>
  <c r="D7" i="20" s="1"/>
  <c r="D9" i="20" l="1"/>
  <c r="D8" i="20"/>
  <c r="D10" i="20"/>
  <c r="D11" i="2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MARTHA JOLETH BALAGUERA CELIS</author>
  </authors>
  <commentList>
    <comment ref="B7" authorId="0" shapeId="0" xr:uid="{00000000-0006-0000-0100-000001000000}">
      <text>
        <r>
          <rPr>
            <sz val="9"/>
            <color indexed="81"/>
            <rFont val="Tahoma"/>
            <family val="2"/>
          </rPr>
          <t xml:space="preserve">No se asigna valor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colsubsidio cll 26</author>
    <author>Mayra Gomez Quiroz</author>
  </authors>
  <commentList>
    <comment ref="X6" authorId="0" shapeId="0" xr:uid="{00000000-0006-0000-0300-000001000000}">
      <text>
        <r>
          <rPr>
            <b/>
            <sz val="12"/>
            <color indexed="81"/>
            <rFont val="Tahoma"/>
            <family val="2"/>
          </rPr>
          <t># DE EXPUESTOS</t>
        </r>
        <r>
          <rPr>
            <sz val="12"/>
            <color indexed="81"/>
            <rFont val="Tahoma"/>
            <family val="2"/>
          </rPr>
          <t xml:space="preserve">
A = Entre 1 y 5
B= Entre 6 y 10
C = entre 11 y 20
D = Entre 21 y 50
E = Entre 51 y 100
F = mas de 100</t>
        </r>
      </text>
    </comment>
    <comment ref="O7" authorId="0" shapeId="0" xr:uid="{00000000-0006-0000-0300-000002000000}">
      <text>
        <r>
          <rPr>
            <sz val="8"/>
            <color indexed="81"/>
            <rFont val="Tahoma"/>
            <family val="2"/>
          </rPr>
          <t>Bajo = No se asigna valor
Medio = 2
Alto = 6
Muy Alto = 10</t>
        </r>
        <r>
          <rPr>
            <sz val="9"/>
            <color indexed="81"/>
            <rFont val="Tahoma"/>
            <family val="2"/>
          </rPr>
          <t xml:space="preserve">
</t>
        </r>
      </text>
    </comment>
    <comment ref="P7" authorId="0" shapeId="0" xr:uid="{00000000-0006-0000-0300-000003000000}">
      <text>
        <r>
          <rPr>
            <sz val="8"/>
            <color indexed="81"/>
            <rFont val="Tahoma"/>
            <family val="2"/>
          </rPr>
          <t>Esporádica 1
Ocasional 2
Frecuente 3
Continua 4</t>
        </r>
        <r>
          <rPr>
            <sz val="9"/>
            <color indexed="81"/>
            <rFont val="Tahoma"/>
            <family val="2"/>
          </rPr>
          <t xml:space="preserve">
</t>
        </r>
      </text>
    </comment>
    <comment ref="R7" authorId="0" shapeId="0" xr:uid="{00000000-0006-0000-0300-000004000000}">
      <text>
        <r>
          <rPr>
            <sz val="9"/>
            <color indexed="81"/>
            <rFont val="Tahoma"/>
            <family val="2"/>
          </rPr>
          <t xml:space="preserve">Bajo entre 2 - 4
Medio 6 - 8
Alto 10 - 20
Muy Alto 24 - 40
</t>
        </r>
      </text>
    </comment>
    <comment ref="S7" authorId="0" shapeId="0" xr:uid="{00000000-0006-0000-0300-000005000000}">
      <text>
        <r>
          <rPr>
            <sz val="9"/>
            <color indexed="81"/>
            <rFont val="Tahoma"/>
            <family val="2"/>
          </rPr>
          <t>Leve = 10
Grave = 25
Mut Grave = 60
Mortal o catastrófico = 100</t>
        </r>
      </text>
    </comment>
    <comment ref="AG173" authorId="1" shapeId="0" xr:uid="{9B9716F8-DCF6-4D24-8A52-E3505194439E}">
      <text>
        <r>
          <rPr>
            <b/>
            <sz val="9"/>
            <color indexed="81"/>
            <rFont val="Tahoma"/>
            <family val="2"/>
          </rPr>
          <t>Mayra Gomez Quiroz:No contamos con este acompañamiento médico. Los accidentes ocurrieron en una caminata fue por caida tierra húmeda por lluvia, las personas diligenciaron su estado de salud previo a la actividad..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colsubsidio cll 26</author>
  </authors>
  <commentList>
    <comment ref="X6" authorId="0" shapeId="0" xr:uid="{00000000-0006-0000-0400-000001000000}">
      <text>
        <r>
          <rPr>
            <b/>
            <sz val="12"/>
            <color indexed="81"/>
            <rFont val="Tahoma"/>
            <family val="2"/>
          </rPr>
          <t># DE EXPUESTOS</t>
        </r>
        <r>
          <rPr>
            <sz val="12"/>
            <color indexed="81"/>
            <rFont val="Tahoma"/>
            <family val="2"/>
          </rPr>
          <t xml:space="preserve">
A = Entre 1 y 5
B= Entre 6 y 10
C = entre 11 y 20
D = Entre 21 y 50
E = Entre 51 y 100
F = mas de 100</t>
        </r>
      </text>
    </comment>
    <comment ref="O7" authorId="0" shapeId="0" xr:uid="{00000000-0006-0000-0400-000002000000}">
      <text>
        <r>
          <rPr>
            <sz val="8"/>
            <color indexed="81"/>
            <rFont val="Tahoma"/>
            <family val="2"/>
          </rPr>
          <t>Bajo = No se asigna valor
Medio = 2
Alto = 6
Muy Alto = 10</t>
        </r>
        <r>
          <rPr>
            <sz val="9"/>
            <color indexed="81"/>
            <rFont val="Tahoma"/>
            <family val="2"/>
          </rPr>
          <t xml:space="preserve">
</t>
        </r>
      </text>
    </comment>
    <comment ref="P7" authorId="0" shapeId="0" xr:uid="{00000000-0006-0000-0400-000003000000}">
      <text>
        <r>
          <rPr>
            <sz val="8"/>
            <color indexed="81"/>
            <rFont val="Tahoma"/>
            <family val="2"/>
          </rPr>
          <t>Esporádica 1
Ocasional 2
Frecuente 3
Continua 4</t>
        </r>
        <r>
          <rPr>
            <sz val="9"/>
            <color indexed="81"/>
            <rFont val="Tahoma"/>
            <family val="2"/>
          </rPr>
          <t xml:space="preserve">
</t>
        </r>
      </text>
    </comment>
    <comment ref="R7" authorId="0" shapeId="0" xr:uid="{00000000-0006-0000-0400-000004000000}">
      <text>
        <r>
          <rPr>
            <sz val="9"/>
            <color indexed="81"/>
            <rFont val="Tahoma"/>
            <family val="2"/>
          </rPr>
          <t xml:space="preserve">Bajo entre 2 - 4
Medio 6 - 8
Alto 10 - 20
Muy Alto 24 - 40
</t>
        </r>
      </text>
    </comment>
    <comment ref="S7" authorId="0" shapeId="0" xr:uid="{00000000-0006-0000-0400-000005000000}">
      <text>
        <r>
          <rPr>
            <sz val="9"/>
            <color indexed="81"/>
            <rFont val="Tahoma"/>
            <family val="2"/>
          </rPr>
          <t>Leve = 10
Grave = 25
Mut Grave = 60
Mortal o catastrófico = 100</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colsubsidio cll 26</author>
  </authors>
  <commentList>
    <comment ref="X6" authorId="0" shapeId="0" xr:uid="{00000000-0006-0000-0500-000001000000}">
      <text>
        <r>
          <rPr>
            <b/>
            <sz val="12"/>
            <color indexed="81"/>
            <rFont val="Tahoma"/>
            <family val="2"/>
          </rPr>
          <t># DE EXPUESTOS</t>
        </r>
        <r>
          <rPr>
            <sz val="12"/>
            <color indexed="81"/>
            <rFont val="Tahoma"/>
            <family val="2"/>
          </rPr>
          <t xml:space="preserve">
A = Entre 1 y 5
B= Entre 6 y 10
C = entre 11 y 20
D = Entre 21 y 50
E = Entre 51 y 100
F = mas de 100</t>
        </r>
      </text>
    </comment>
    <comment ref="O7" authorId="0" shapeId="0" xr:uid="{00000000-0006-0000-0500-000002000000}">
      <text>
        <r>
          <rPr>
            <sz val="8"/>
            <color indexed="81"/>
            <rFont val="Tahoma"/>
            <family val="2"/>
          </rPr>
          <t>Bajo = No se asigna valor
Medio = 2
Alto = 6
Muy Alto = 10</t>
        </r>
        <r>
          <rPr>
            <sz val="9"/>
            <color indexed="81"/>
            <rFont val="Tahoma"/>
            <family val="2"/>
          </rPr>
          <t xml:space="preserve">
</t>
        </r>
      </text>
    </comment>
    <comment ref="P7" authorId="0" shapeId="0" xr:uid="{00000000-0006-0000-0500-000003000000}">
      <text>
        <r>
          <rPr>
            <sz val="8"/>
            <color indexed="81"/>
            <rFont val="Tahoma"/>
            <family val="2"/>
          </rPr>
          <t>Esporádica 1
Ocasional 2
Frecuente 3
Continua 4</t>
        </r>
        <r>
          <rPr>
            <sz val="9"/>
            <color indexed="81"/>
            <rFont val="Tahoma"/>
            <family val="2"/>
          </rPr>
          <t xml:space="preserve">
</t>
        </r>
      </text>
    </comment>
    <comment ref="R7" authorId="0" shapeId="0" xr:uid="{00000000-0006-0000-0500-000004000000}">
      <text>
        <r>
          <rPr>
            <sz val="9"/>
            <color indexed="81"/>
            <rFont val="Tahoma"/>
            <family val="2"/>
          </rPr>
          <t xml:space="preserve">Bajo entre 2 - 4
Medio 6 - 8
Alto 10 - 20
Muy Alto 24 - 40
</t>
        </r>
      </text>
    </comment>
    <comment ref="S7" authorId="0" shapeId="0" xr:uid="{00000000-0006-0000-0500-000005000000}">
      <text>
        <r>
          <rPr>
            <sz val="9"/>
            <color indexed="81"/>
            <rFont val="Tahoma"/>
            <family val="2"/>
          </rPr>
          <t>Leve = 10
Grave = 25
Mut Grave = 60
Mortal o catastrófico = 100</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colsubsidio cll 26</author>
  </authors>
  <commentList>
    <comment ref="X6" authorId="0" shapeId="0" xr:uid="{00000000-0006-0000-0600-000001000000}">
      <text>
        <r>
          <rPr>
            <b/>
            <sz val="12"/>
            <color indexed="81"/>
            <rFont val="Tahoma"/>
            <family val="2"/>
          </rPr>
          <t># DE EXPUESTOS</t>
        </r>
        <r>
          <rPr>
            <sz val="12"/>
            <color indexed="81"/>
            <rFont val="Tahoma"/>
            <family val="2"/>
          </rPr>
          <t xml:space="preserve">
A = Entre 1 y 5
B= Entre 6 y 10
C = entre 11 y 20
D = Entre 21 y 50
E = Entre 51 y 100
F = mas de 100</t>
        </r>
      </text>
    </comment>
    <comment ref="O7" authorId="0" shapeId="0" xr:uid="{00000000-0006-0000-0600-000002000000}">
      <text>
        <r>
          <rPr>
            <sz val="8"/>
            <color indexed="81"/>
            <rFont val="Tahoma"/>
            <family val="2"/>
          </rPr>
          <t>Bajo = No se asigna valor
Medio = 2
Alto = 6
Muy Alto = 10</t>
        </r>
        <r>
          <rPr>
            <sz val="9"/>
            <color indexed="81"/>
            <rFont val="Tahoma"/>
            <family val="2"/>
          </rPr>
          <t xml:space="preserve">
</t>
        </r>
      </text>
    </comment>
    <comment ref="P7" authorId="0" shapeId="0" xr:uid="{00000000-0006-0000-0600-000003000000}">
      <text>
        <r>
          <rPr>
            <sz val="8"/>
            <color indexed="81"/>
            <rFont val="Tahoma"/>
            <family val="2"/>
          </rPr>
          <t>Esporádica 1
Ocasional 2
Frecuente 3
Continua 4</t>
        </r>
        <r>
          <rPr>
            <sz val="9"/>
            <color indexed="81"/>
            <rFont val="Tahoma"/>
            <family val="2"/>
          </rPr>
          <t xml:space="preserve">
</t>
        </r>
      </text>
    </comment>
    <comment ref="R7" authorId="0" shapeId="0" xr:uid="{00000000-0006-0000-0600-000004000000}">
      <text>
        <r>
          <rPr>
            <sz val="9"/>
            <color indexed="81"/>
            <rFont val="Tahoma"/>
            <family val="2"/>
          </rPr>
          <t xml:space="preserve">Bajo entre 2 - 4
Medio 6 - 8
Alto 10 - 20
Muy Alto 24 - 40
</t>
        </r>
      </text>
    </comment>
    <comment ref="S7" authorId="0" shapeId="0" xr:uid="{00000000-0006-0000-0600-000005000000}">
      <text>
        <r>
          <rPr>
            <sz val="9"/>
            <color indexed="81"/>
            <rFont val="Tahoma"/>
            <family val="2"/>
          </rPr>
          <t>Leve = 10
Grave = 25
Mut Grave = 60
Mortal o catastrófico = 100</t>
        </r>
      </text>
    </comment>
  </commentList>
</comments>
</file>

<file path=xl/sharedStrings.xml><?xml version="1.0" encoding="utf-8"?>
<sst xmlns="http://schemas.openxmlformats.org/spreadsheetml/2006/main" count="7056" uniqueCount="739">
  <si>
    <t>Proceso</t>
  </si>
  <si>
    <t>Actividad</t>
  </si>
  <si>
    <t>Rutinario</t>
  </si>
  <si>
    <t>Peligro</t>
  </si>
  <si>
    <t>Efectos Posibles</t>
  </si>
  <si>
    <t>Controles existentes</t>
  </si>
  <si>
    <t>Fuente</t>
  </si>
  <si>
    <t>Medio</t>
  </si>
  <si>
    <t>individuo</t>
  </si>
  <si>
    <t>Administrativo</t>
  </si>
  <si>
    <t>Nivel de consecuencia
NC</t>
  </si>
  <si>
    <t>Nivel de Probabilidad
NP = ND x NE</t>
  </si>
  <si>
    <t>Nivel de deficiencia</t>
  </si>
  <si>
    <t>Aceptabilidad del riesgo</t>
  </si>
  <si>
    <t>Peor Consecuencia</t>
  </si>
  <si>
    <t>Existe requisito legal especifico
Si / No</t>
  </si>
  <si>
    <t>Determinación del nivel de Deficiencia</t>
  </si>
  <si>
    <t>Nivel de
Deficiencia</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</si>
  <si>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</si>
  <si>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</si>
  <si>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</si>
  <si>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</si>
  <si>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</si>
  <si>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Medio (M)</t>
  </si>
  <si>
    <t xml:space="preserve">Se han detectado peligros que pueden dar lugar a consecuencias poco significativas o de menor importancia, o la eficacia del conjunto de medidas preventivas existentes es moderada, o ambos. </t>
  </si>
  <si>
    <t>Bajo (B)</t>
  </si>
  <si>
    <t>Determinación del nivel de Exposición</t>
  </si>
  <si>
    <t>Nivel de
Exposición</t>
  </si>
  <si>
    <t>Valor de 
NE</t>
  </si>
  <si>
    <t>Continua (EC)</t>
  </si>
  <si>
    <t xml:space="preserve">La situación de exposición se presenta sin interrupción o varias veces con tiempo prolongado durante la jornada laboral. </t>
  </si>
  <si>
    <t>Frecuente (EF)</t>
  </si>
  <si>
    <t>La situación de exposición se presenta varias veces durante la jornada laboral por tiempos cortos.</t>
  </si>
  <si>
    <t>Ocasional (EO)</t>
  </si>
  <si>
    <t xml:space="preserve">La situación de exposición se presenta alguna vez durante la jornada laboral y por un período de tiempo corto. </t>
  </si>
  <si>
    <t>Esporádica (EE)</t>
  </si>
  <si>
    <t>La situación de exposición se presenta de manera eventual.</t>
  </si>
  <si>
    <t>Significado del Nivel de Riesgo</t>
  </si>
  <si>
    <t>Nivel de
Riesgo</t>
  </si>
  <si>
    <t>Valor de 
NR</t>
  </si>
  <si>
    <t>I</t>
  </si>
  <si>
    <t>4000 - 600</t>
  </si>
  <si>
    <t>II</t>
  </si>
  <si>
    <t>500 - 150</t>
  </si>
  <si>
    <t>III</t>
  </si>
  <si>
    <t>120 - 40</t>
  </si>
  <si>
    <t>IV</t>
  </si>
  <si>
    <t xml:space="preserve">Nivel de Riesgo </t>
  </si>
  <si>
    <t>No Aceptable</t>
  </si>
  <si>
    <t>No Aceptable o Aceptable con control específico</t>
  </si>
  <si>
    <t>Aceptable</t>
  </si>
  <si>
    <t>Significado de los niveles de probabilidad</t>
  </si>
  <si>
    <t>Nivel de Probabilidad</t>
  </si>
  <si>
    <t>Valor de 
NP</t>
  </si>
  <si>
    <t>Entre 40 y 24</t>
  </si>
  <si>
    <t>Situación deficiente con exposición continua, o muy deficiente con exposición frecuente. 
Normalmente la materialización del riesgo ocurre con frecuencia.</t>
  </si>
  <si>
    <t>Entre 20 y 10</t>
  </si>
  <si>
    <t>Situación deficiente con exposición frecuente u ocasional, o bien situación muy deficiente con exposición ocasional o esporádica. 
La materialización del riesgo es posible  que suceda varias veces en la vida laboral</t>
  </si>
  <si>
    <t>Entre 8 y 6</t>
  </si>
  <si>
    <t>Situación deficiente con exposición esporádica, o bien situación mejorable con exposición continua o frecuente
Es posible que suceda el daño alguna vez.</t>
  </si>
  <si>
    <t>Entre 4 y 2</t>
  </si>
  <si>
    <t>Situación mejorable con exposición ocasional o esporádica, o situación sin anomalía destacable con cualquier nivel de exposición.
No es esperable que se materialice el riesgo, aunque puede ser concebible.</t>
  </si>
  <si>
    <t>Determinación del nivel de Consecuencias</t>
  </si>
  <si>
    <t>Nivel de
Consecuencias</t>
  </si>
  <si>
    <t>Valor de 
NC</t>
  </si>
  <si>
    <t>Mortal o Catastrófico (M)</t>
  </si>
  <si>
    <t>Muerte (s)</t>
  </si>
  <si>
    <t>Muy Grave (MG)</t>
  </si>
  <si>
    <t>Lesiones o enfermedades graves irreparables (Incapacidad permanente parcial o invalidez).</t>
  </si>
  <si>
    <t>Grave (G)</t>
  </si>
  <si>
    <t>Lesiones o enfermedades con incapacidad laboral temporal (ILT)</t>
  </si>
  <si>
    <t>Leve (L)</t>
  </si>
  <si>
    <t>Lesiones o enfermedades que no requieren incapacidad</t>
  </si>
  <si>
    <t>Determinación del nivel de Riesgo</t>
  </si>
  <si>
    <t>Nivel de Riesgo
NR = NP X NC</t>
  </si>
  <si>
    <t>Nivel de Probabilidad (NP)</t>
  </si>
  <si>
    <t>40 - 24</t>
  </si>
  <si>
    <t>20 - 10</t>
  </si>
  <si>
    <t>8 - 6</t>
  </si>
  <si>
    <t>4 - 2</t>
  </si>
  <si>
    <t>Nivel de Consecuencias
(NC)</t>
  </si>
  <si>
    <t>I
4000 - 2400</t>
  </si>
  <si>
    <t>I
2000 - 1200</t>
  </si>
  <si>
    <t>I
800 - 600</t>
  </si>
  <si>
    <t>II
400 - 200</t>
  </si>
  <si>
    <t>I
2400 - 1440</t>
  </si>
  <si>
    <t>I
1200 - 600</t>
  </si>
  <si>
    <t>II
480 - 360</t>
  </si>
  <si>
    <t>I
1000 - 600</t>
  </si>
  <si>
    <t>II
500 - 250</t>
  </si>
  <si>
    <t>II
200 - 150</t>
  </si>
  <si>
    <t>III
100 - 50</t>
  </si>
  <si>
    <t>II
400 - 240</t>
  </si>
  <si>
    <t>III
80 - 60</t>
  </si>
  <si>
    <t>Determinación del nivel de Probabilidad</t>
  </si>
  <si>
    <t>Nivel de Exposición (NE)</t>
  </si>
  <si>
    <t>3</t>
  </si>
  <si>
    <t>2</t>
  </si>
  <si>
    <t>1</t>
  </si>
  <si>
    <t>Nivel de Deficiencia
(ND)</t>
  </si>
  <si>
    <t>MA - 40</t>
  </si>
  <si>
    <t>MA - 30</t>
  </si>
  <si>
    <t>A -20</t>
  </si>
  <si>
    <t>A - 10</t>
  </si>
  <si>
    <t>MA - 24</t>
  </si>
  <si>
    <t>A - 18</t>
  </si>
  <si>
    <t>A - 12</t>
  </si>
  <si>
    <t xml:space="preserve"> M - 6</t>
  </si>
  <si>
    <t>M - 8</t>
  </si>
  <si>
    <t>M - 6</t>
  </si>
  <si>
    <t>B - 4</t>
  </si>
  <si>
    <t>B - 2</t>
  </si>
  <si>
    <t>Directos</t>
  </si>
  <si>
    <t xml:space="preserve">Contratistas </t>
  </si>
  <si>
    <t xml:space="preserve">Temporales </t>
  </si>
  <si>
    <t xml:space="preserve">Visitantes </t>
  </si>
  <si>
    <t>Si / No</t>
  </si>
  <si>
    <t>Si</t>
  </si>
  <si>
    <t xml:space="preserve">No </t>
  </si>
  <si>
    <t>Biológico</t>
  </si>
  <si>
    <t>Biomecanico</t>
  </si>
  <si>
    <t>Eléctrico</t>
  </si>
  <si>
    <t>Físico</t>
  </si>
  <si>
    <t>Locativo</t>
  </si>
  <si>
    <t>Mecánico</t>
  </si>
  <si>
    <t>Psicosocial</t>
  </si>
  <si>
    <t>Tránsito</t>
  </si>
  <si>
    <t>Químicos</t>
  </si>
  <si>
    <t>Factor</t>
  </si>
  <si>
    <t>Virus</t>
  </si>
  <si>
    <t xml:space="preserve">Bacterias </t>
  </si>
  <si>
    <t>Hongos</t>
  </si>
  <si>
    <t>Ricketsias</t>
  </si>
  <si>
    <t>Parasitos</t>
  </si>
  <si>
    <t>Picaduras</t>
  </si>
  <si>
    <t>Mordeduras</t>
  </si>
  <si>
    <t>Fluidos o excrementos</t>
  </si>
  <si>
    <t>Carga dinámica por esfuerzos</t>
  </si>
  <si>
    <t>Carga dinámica por movimientos repetitivos</t>
  </si>
  <si>
    <t>Carga dinámica por sobreesfuerzos de la voz</t>
  </si>
  <si>
    <t>Carga estática de pie</t>
  </si>
  <si>
    <t>Carga estática sentado</t>
  </si>
  <si>
    <t>Otras posturas (hiperextensión, cuclillas, posiciones incómodas, etc.)</t>
  </si>
  <si>
    <t>Postura (prolongada
mantenida, forzada,
antigravitacional)</t>
  </si>
  <si>
    <t>Esfuerzo</t>
  </si>
  <si>
    <t>Manipulación
manual de cargas</t>
  </si>
  <si>
    <t>Energía Eléctrica muy baja tensión (MBT)</t>
  </si>
  <si>
    <t>Energía Eléctrica baja tensión (BT)</t>
  </si>
  <si>
    <t>Energía Eléctrica Media Tensión ( MT) (mas 1000 V y menor de 57.5 KV)</t>
  </si>
  <si>
    <t>Energía Eléctrica Alta Tensión (AT) (Mayor o igual 57.5 KV y menor o igual de 230 KV)</t>
  </si>
  <si>
    <t>Energía Eléctrica Extraalta Tensión (EAT)  (mayor de 230 KV)</t>
  </si>
  <si>
    <t>Energía Estática</t>
  </si>
  <si>
    <t>Ruido (de
impacto,
intermitente,
continuo)</t>
  </si>
  <si>
    <t>Iluminación (luz
visible por exceso
o deficiencia</t>
  </si>
  <si>
    <t>Vibración (cuerpo
entero,
segmentaria)</t>
  </si>
  <si>
    <t>Temperaturas
extremas (calor y
frío)</t>
  </si>
  <si>
    <t>Presión
atmosférica
(normal y
ajustada</t>
  </si>
  <si>
    <t>Radiaciones
ionizantes (rayos
x, gama, beta y
alfa)</t>
  </si>
  <si>
    <t>Radiaciones no
ionizantes (láser,
ultravioleta,
infrarroja,
radiofrecuencia,
microondas</t>
  </si>
  <si>
    <t>Polvos orgánicos
inorgánicos</t>
  </si>
  <si>
    <t>Fibras</t>
  </si>
  <si>
    <t>Gases y vapores</t>
  </si>
  <si>
    <t>Humos metálicos,
no metálicos</t>
  </si>
  <si>
    <t>Material particulado</t>
  </si>
  <si>
    <t>superficies de
trabajo, irregulares, deslizantes,
con diferencia del nivel</t>
  </si>
  <si>
    <t>condiciones de orden y aseo,</t>
  </si>
  <si>
    <t>caídas de objeto</t>
  </si>
  <si>
    <t>sistemas y medios de
almacenamiento</t>
  </si>
  <si>
    <t>Pisos</t>
  </si>
  <si>
    <t>Plataformas</t>
  </si>
  <si>
    <t>Techos</t>
  </si>
  <si>
    <t>Paredes, muros, divisiones</t>
  </si>
  <si>
    <t>Estructura (vigas, Columnas, etc)</t>
  </si>
  <si>
    <t xml:space="preserve">Cielorrasos, cielos falsos </t>
  </si>
  <si>
    <t>Ventanas, claraboyas</t>
  </si>
  <si>
    <t>Puertas</t>
  </si>
  <si>
    <t>Rampas</t>
  </si>
  <si>
    <t xml:space="preserve">Pasamanos, barandas </t>
  </si>
  <si>
    <t>Túneles</t>
  </si>
  <si>
    <t xml:space="preserve">Vías, caminos, senderos </t>
  </si>
  <si>
    <t xml:space="preserve">Izaje y cargas suspendidas </t>
  </si>
  <si>
    <t>Superficies calientes</t>
  </si>
  <si>
    <t>Partes en movimiento, sistemas de transmisión y puntos de operación</t>
  </si>
  <si>
    <t>Proyecciones (partículas, objetos)</t>
  </si>
  <si>
    <t>Objetos que caen, ruedan, se deslizan, se movilizan</t>
  </si>
  <si>
    <t>Superficies o herramientas cortantes</t>
  </si>
  <si>
    <t>Manejo de equipos, máquinas y herramientas manuales</t>
  </si>
  <si>
    <t>Gestión organizacional (estilo de mando, pago,
contratación, participación, inducción y
capacitación, bienestar social, evaluación del
desempeño, manejo de cambios).</t>
  </si>
  <si>
    <t>Características de la organización del
trabajo (comunicación, tecnología,
organización del trabajo, demandas
cualitativas y cuantitativas de la labor).</t>
  </si>
  <si>
    <t>Características del grupo social de trabajo
(relaciones, cohesión, calidad de
interacciones, trabajo en equipo).</t>
  </si>
  <si>
    <t>Condiciones de la tarea (carga mental,
contenido de la tarea, demandas
emocionales, sistemas de control,
definición de roles, monotonía, etc).</t>
  </si>
  <si>
    <t>Interfase persona - tarea (conocimientos,
habilidades en relación con la demanda de la
tarea, iniciativa, autonomía y reconocimiento,
identificación de la persona con la tarea y la
organización).</t>
  </si>
  <si>
    <t>Jornada de trabajo (pausas, trabajo nocturno,
rotación, horas extras, descansos</t>
  </si>
  <si>
    <t>Robo</t>
  </si>
  <si>
    <t>Asonada</t>
  </si>
  <si>
    <t>Atropellamiento</t>
  </si>
  <si>
    <t>Movilización peatonal</t>
  </si>
  <si>
    <t>Transporte de personas</t>
  </si>
  <si>
    <t>Transporte de mercancías</t>
  </si>
  <si>
    <t>Trabajo en alturas</t>
  </si>
  <si>
    <t>Espacios confinados</t>
  </si>
  <si>
    <t>Excavaciones</t>
  </si>
  <si>
    <t>Deportivas</t>
  </si>
  <si>
    <t>Sociales</t>
  </si>
  <si>
    <t>Interinstitucionales</t>
  </si>
  <si>
    <t>Derrumbe - Deslizamientos</t>
  </si>
  <si>
    <t>Inundación - desbordamiento de ríos</t>
  </si>
  <si>
    <t>Sismo - Terremoto</t>
  </si>
  <si>
    <t xml:space="preserve">Precipitaciones - Tormentas </t>
  </si>
  <si>
    <t>Huracanes- vendaval</t>
  </si>
  <si>
    <t>Tsunami - maremoto</t>
  </si>
  <si>
    <t>Incendio Forestal</t>
  </si>
  <si>
    <t>Erupción volcánica</t>
  </si>
  <si>
    <t>Terremoto</t>
  </si>
  <si>
    <t>Explosion</t>
  </si>
  <si>
    <t>Lugar</t>
  </si>
  <si>
    <t>se ha expresado el riesgo Si / No</t>
  </si>
  <si>
    <t xml:space="preserve">NO ACEPTABLE Situación crítica. Suspender actividades hasta que el riesgo esté bajo control. Intervención urgente. </t>
  </si>
  <si>
    <t xml:space="preserve">NO ACEPTABLE O ACEPTABLE CON CONTROL ESPECIFICO Corregir y adoptar medidas de control inmediato. Evaluar si es necesario suspender actividades inmediatamente. </t>
  </si>
  <si>
    <t>Significado y aceptabilidad del riesgo</t>
  </si>
  <si>
    <t>Líquidos inflamables (nieblas y
rocíos)</t>
  </si>
  <si>
    <t>-</t>
  </si>
  <si>
    <t>Uso de productos quimicos industriales</t>
  </si>
  <si>
    <t>Ascensores</t>
  </si>
  <si>
    <t>Escaleras</t>
  </si>
  <si>
    <t>Hurto - Atraco</t>
  </si>
  <si>
    <t>Radiacion solar</t>
  </si>
  <si>
    <t xml:space="preserve">Derrames </t>
  </si>
  <si>
    <t>Apargatas</t>
  </si>
  <si>
    <t>Rayos</t>
  </si>
  <si>
    <t>A</t>
  </si>
  <si>
    <t>B</t>
  </si>
  <si>
    <t>C</t>
  </si>
  <si>
    <t>D</t>
  </si>
  <si>
    <t>Entre 11 y 20 personas</t>
  </si>
  <si>
    <t>Entre 21 y 50 personas</t>
  </si>
  <si>
    <t>Entre 1 y 5 personas</t>
  </si>
  <si>
    <t>E</t>
  </si>
  <si>
    <t>entre 50 y 100 Personas</t>
  </si>
  <si>
    <t>F</t>
  </si>
  <si>
    <t xml:space="preserve">Mas de 100 Personas </t>
  </si>
  <si>
    <t>Numero de expuestos  y Criterios para establecer controles</t>
  </si>
  <si>
    <t>EXPUESTOS</t>
  </si>
  <si>
    <t>Entre 6 Y 10 Personas</t>
  </si>
  <si>
    <t>Sede Principal - Casa Comuneros</t>
  </si>
  <si>
    <t>Pisos a desnivel</t>
  </si>
  <si>
    <t>Rampas en madera</t>
  </si>
  <si>
    <t>Escaleras de madera y acceso</t>
  </si>
  <si>
    <t>Manifestaciones - Desorden publico</t>
  </si>
  <si>
    <t>Traslado peatonal entre sedes</t>
  </si>
  <si>
    <t>Labores de administrativas</t>
  </si>
  <si>
    <t>Pisos irregulares</t>
  </si>
  <si>
    <t>Operativo</t>
  </si>
  <si>
    <t>Administrativo / Operativo</t>
  </si>
  <si>
    <t>Sede Principal</t>
  </si>
  <si>
    <t>Horas de Exposición</t>
  </si>
  <si>
    <t>Descripción</t>
  </si>
  <si>
    <t>Evaluación del Riesgo</t>
  </si>
  <si>
    <t>Valoración del riesgo</t>
  </si>
  <si>
    <t>Medidas de intervención</t>
  </si>
  <si>
    <t>Área  / Cargo</t>
  </si>
  <si>
    <t>Descripción fuente</t>
  </si>
  <si>
    <t>Nivel de exposición</t>
  </si>
  <si>
    <t>Interpretación del nivel de probabilidad</t>
  </si>
  <si>
    <t>Nivel de riesgo e intervención (NP x NC )</t>
  </si>
  <si>
    <t>Interpretación del nivel de riesgo</t>
  </si>
  <si>
    <t>Eliminación</t>
  </si>
  <si>
    <t>Equipos / Elementos de protección personal</t>
  </si>
  <si>
    <t>Estaciones de hidratación</t>
  </si>
  <si>
    <t>Sismicidad área - construcción colonial</t>
  </si>
  <si>
    <t>Pluviosidad sabana de Bogotá</t>
  </si>
  <si>
    <t xml:space="preserve">Vigilancia Privada sedes </t>
  </si>
  <si>
    <t>Movilización en vehículos a otros lugares</t>
  </si>
  <si>
    <t xml:space="preserve">Atender llamadas telefónicas frecuentemente, desarrollar reuniones </t>
  </si>
  <si>
    <t xml:space="preserve">Se incluye el riesgo Biológico por el Covid 19 en todas las áreas y sedes; se detallan los controles </t>
  </si>
  <si>
    <t xml:space="preserve">Mejorable </t>
  </si>
  <si>
    <t>Se ha(n) detectado algún(os) peligro(s) que pueden dar lugar a consecuencias significativas, o la eficacia del conjunto de medidas preventivas existentes es baja, o ambos.</t>
  </si>
  <si>
    <t xml:space="preserve">ACEPTABLE Mantener las medidas de control existentes, pero se deberían considerar soluciones o mejoras y se deben hacer comprobaciones periódicas para asegurar que el riesgo aún es aceptable. </t>
  </si>
  <si>
    <t>Remplazo de luminarias en mal estado, instalación de luminarias adecuadas</t>
  </si>
  <si>
    <t xml:space="preserve">Cambio, reposición y limpieza de luminarias </t>
  </si>
  <si>
    <t xml:space="preserve">Mantenimiento a escaleras de acuerdo a necesidad </t>
  </si>
  <si>
    <t xml:space="preserve">Plan de emergencia - simulacros - Brigada de emergencia
Capacitación en riesgo Publico </t>
  </si>
  <si>
    <t xml:space="preserve">Señales de transito </t>
  </si>
  <si>
    <t>SOAT - Revisiones Tecnicomecanica</t>
  </si>
  <si>
    <t xml:space="preserve">Labores de operativas </t>
  </si>
  <si>
    <t>Subdirección de Infraestructura y Patrimonio Cultural</t>
  </si>
  <si>
    <t>No se ha detectado consecuencia alguna, o la eficacia del conjunto de medidas preventivas existentes es alta, o ambos. El riesgo está controlado. Estos peligros se clasifican directamente en el nivel de riesgo y de intervención cuatro (IV)</t>
  </si>
  <si>
    <t xml:space="preserve">Brigadas
Simulacros 
Señalización de emergencias.
Mapa de evacuación. </t>
  </si>
  <si>
    <t xml:space="preserve">De acuerdo con los desplazamientos realizados </t>
  </si>
  <si>
    <t xml:space="preserve">Implementos de aseo (toallas, jabón, papel higiénico, desinfectantes, entre otros). Baños con relación por genero y número de trabajadores.  </t>
  </si>
  <si>
    <t xml:space="preserve">Vigilancia Privada sedes 
Sistemas de comunicación </t>
  </si>
  <si>
    <t>MEJORABLE Mejorar si es posible. Sería conveniente justificar la intervención y su rentabilidad.</t>
  </si>
  <si>
    <t xml:space="preserve"> </t>
  </si>
  <si>
    <t xml:space="preserve">Mediciones de iluminación
Seguimiento recomendaciones a medición de iluminación </t>
  </si>
  <si>
    <t>Cintas antideslizantes  
Pasamanos 
Acrílico de protección 
Señalización de no uso de celulares
Señalización de prevención uso de las escaleras</t>
  </si>
  <si>
    <t>Cintas antideslizantes - Pasamanos
Señalización de no uso de celulares</t>
  </si>
  <si>
    <t>Autocuidado 
Reporte de condiciones inseguras  
Brigada de emergencias
Charlas de prevención</t>
  </si>
  <si>
    <t xml:space="preserve">Brigadas
Simulacros 
Señalización de emergencias.
limpieza de canales </t>
  </si>
  <si>
    <t>Sustitución</t>
  </si>
  <si>
    <t>Superficies de
trabajo, irregulares, deslizantes,
con diferencia del nivel</t>
  </si>
  <si>
    <t>MATRIZ IDENTIFICACIÓN DE PELIGROS, EVALUACIÓN Y VALORACIÓN DE RIESGOS</t>
  </si>
  <si>
    <t>Condiciones de seguridad</t>
  </si>
  <si>
    <t>Condiciones de seguridad - Mecánico</t>
  </si>
  <si>
    <t>Tecnológico</t>
  </si>
  <si>
    <t>Público</t>
  </si>
  <si>
    <t>Tareas de alto riesgo</t>
  </si>
  <si>
    <t>Trabajo en Caliente</t>
  </si>
  <si>
    <t>Fenomenos Naturales</t>
  </si>
  <si>
    <t>Deportes y otras actividades</t>
  </si>
  <si>
    <t>Condiciones de seguridad -  Eléctrico</t>
  </si>
  <si>
    <t>Condiciones de seguridad -  Locativo</t>
  </si>
  <si>
    <t>Condiciones de seguridad -  Tecnológico</t>
  </si>
  <si>
    <t>Condiciones de seguridad -  Tránsito</t>
  </si>
  <si>
    <t>Condiciones de seguridad -  Publico</t>
  </si>
  <si>
    <t>Condiciones de seguridad -  Tareas de alto riesgo</t>
  </si>
  <si>
    <t>Fecha de elaboración:</t>
  </si>
  <si>
    <t>Fecha de actualización:</t>
  </si>
  <si>
    <t>Versión:</t>
  </si>
  <si>
    <t>MATRIZ DE IDENTIFICACIÓN DE PELIGROS, VALORACIÓN DE RIESGOS Y DETERMINACIÓN DE CONTROLES</t>
  </si>
  <si>
    <t>Centro de trabajo:</t>
  </si>
  <si>
    <t>N.A.</t>
  </si>
  <si>
    <t>Por exposición a microrganismos patógenos, también por alimentos descompuestos y uso de agua no tratada o contaminada.</t>
  </si>
  <si>
    <t xml:space="preserve"> Enfermedades Virales
Infecciones genitourinarias
Infecciones gastrointestinales</t>
  </si>
  <si>
    <t>Mantenimientos preventivos de las instalaciones sanitarias
Suministro de agua potable</t>
  </si>
  <si>
    <t>Suministro de EPP
Capacitación al riesgo especifico</t>
  </si>
  <si>
    <t>Infecciones genitourinarias
Infecciones gastrointestinales</t>
  </si>
  <si>
    <t>Programar mantenimientos e inspecciones al dispensador de bebidas calientes y/o frías</t>
  </si>
  <si>
    <t xml:space="preserve"> Problemas de comunicación,  cansancio, estrés,  efectos sobre el rendimiento.</t>
  </si>
  <si>
    <t>Ninguno</t>
  </si>
  <si>
    <t>Autocuidado</t>
  </si>
  <si>
    <t>Problemas de comunicación,  cansancio, estrés,  efectos sobre el rendimiento.</t>
  </si>
  <si>
    <t>Cefalea
Irritación
fatiga visual</t>
  </si>
  <si>
    <t>Exceso/falta de iluminación. Intensidad de luz no uniforme en el área de trabajo</t>
  </si>
  <si>
    <t>Cefalea</t>
  </si>
  <si>
    <t>Mediciones Higiénicas del Factor de Riesgo
Mantenimiento de las luminarias</t>
  </si>
  <si>
    <t xml:space="preserve">Disconfort térmico , temperaturas extremas por calor o frio </t>
  </si>
  <si>
    <t>Exposición a Radiaciones emitidas por el PC</t>
  </si>
  <si>
    <t>Deshidratación, quemaduras de diferente grado, afectación de la función renal, shock por golpe de calor, calambres musculares, dolor de cabeza</t>
  </si>
  <si>
    <t>Consumo de bebidas hidratantes y refrescantes (agua u otras bebidas)</t>
  </si>
  <si>
    <t>Cefalea, envejecimiento prematuro, perdida de calcio, deslumbramiento, fatiga visual</t>
  </si>
  <si>
    <t>Equipos de computo en buen estado</t>
  </si>
  <si>
    <t>Mantenimientos preventivos a los equipos</t>
  </si>
  <si>
    <t>Autocuidado
Pausas Activas</t>
  </si>
  <si>
    <t>Problemas respiratorios, dolor de cabeza</t>
  </si>
  <si>
    <t>Por exposición constante a polvos, residuos variados materiales en el aire. Exposición a polvo generado por actividades de limpieza.</t>
  </si>
  <si>
    <t>Problemas de vías respiratorias
Irritación ocular
Cefaleas
Asma
Irritaciones en la piel</t>
  </si>
  <si>
    <t>Uso de elementos de trabajo para limpieza en buen estado</t>
  </si>
  <si>
    <t>Problemas respiratorios
Irritaciones en la piel</t>
  </si>
  <si>
    <t>Relaciones, cohesión, calidad de interacciones, trabajo en equipo, bienestar laboral, estrés</t>
  </si>
  <si>
    <t>Volumen del trabajo y nivel de responsabilidad de la tarea, sistema de control, definición de roles, identificación de la persona con la tarea y la organización.</t>
  </si>
  <si>
    <t>Interacciones con los compañeros de trabajo, relaciones personales, identificación del trabajo y su grupo de trabajo</t>
  </si>
  <si>
    <t xml:space="preserve">Alta carga mental de acuerdo a las actividades del cargo, monotonía en las responsabilidades del cargo y estrés </t>
  </si>
  <si>
    <t>Desmotivación laboral, falta de iniciativa, falta de gestión en el reconocimiento en la relación de sus funciones y su cargo</t>
  </si>
  <si>
    <t xml:space="preserve"> - Emocionales: Sensación de ansiedad, depresión, alineación apatía, etc..
- Cognitivos: Tener dificultad para pensar en forma clara, no poder concentrarse ni tomar decisiones, etc. 
- Comportamentales: No tener ganas de hablar con nadie, de sentirse agobiado, comer compulsivamente, abusar del alcohol el tabaco, etc.</t>
  </si>
  <si>
    <t xml:space="preserve">Contratos de trabajo determinados
Organigrama
Misión y visión definidas en la organización
Reglamento interno de trabajo </t>
  </si>
  <si>
    <t>Puestos de trabajo definidos por proyectos o sede de trabajo
Tareas definidas
Comité de convivencia laboral</t>
  </si>
  <si>
    <t>Asignación de funciones
Capacitación del riesgo al que se encuentra expuesto</t>
  </si>
  <si>
    <t>Estrés / trastornos del sueño
Trastornos de adaptación
Angina de pecho
Enfermedades cerebrovasculares
Ataque agudo al miocardio
Problemas intestinales</t>
  </si>
  <si>
    <t>Estrés, depresión, desordenes gástricos, migraña. Cansancio, insomnio, inconformidad, desconcentración.</t>
  </si>
  <si>
    <t>Fatiga, estrés, estados de ansiedad y/o depresión y trastornos del aparato digestivo.</t>
  </si>
  <si>
    <t xml:space="preserve"> Depresión, estrés, enfermedad laboral</t>
  </si>
  <si>
    <t>Alteraciones musculo esqueléticas, fatiga visual (limitaciones y mal uso de las pantallas, presencia de reflejos y parpadeos molestos), problemas musculo esqueléticos, enfermedades en miembros superiores</t>
  </si>
  <si>
    <t>Lesiones osteomusculares a nivel de miembros superiores y lumbares</t>
  </si>
  <si>
    <t>Derivados de la postura :  Postura prolongada sentado/mantenido o por fuera del ángulo de confort.</t>
  </si>
  <si>
    <t>Realización de tareas propias de oficina. Postura de manos sobre teclado del computador
Posiciones corporales repetitivas.
Trabajo con Video Terminales, en donde se maneja ratón y teclado involucrando los movimiento de los miembros superiores como mano y brazos.</t>
  </si>
  <si>
    <t>Perdida de la voz</t>
  </si>
  <si>
    <t>PVE Biomecánico</t>
  </si>
  <si>
    <t>Sillas ergonómicas  que permite la adecuación de acuerdo a las características físicas del individuo
Inspecciones de puesto de trabajo
Aplicación de encuestas de morbilidad</t>
  </si>
  <si>
    <t>Pausas activas
Examen medico ocupacional con énfasis osteomuscular
Reporte de condiciones de salud</t>
  </si>
  <si>
    <t>Puestos de trabajo ergonómicos 
Soportes para monitor y Pad mouse Inspecciones de puesto de trabajo
Aplicación de encuestas de morbilidad</t>
  </si>
  <si>
    <t>Capacitación del peligro especifico
Pausas Activas</t>
  </si>
  <si>
    <t>Alteraciones musculo esqueléticas, enfermedad laboral</t>
  </si>
  <si>
    <t>Exposición a  pinchazos y cortaduras por manipulación de herramientas manuales</t>
  </si>
  <si>
    <t>Heridas, laceraciones, irritaciones, atrapamientos, golpes, fracturas.</t>
  </si>
  <si>
    <t>Adquisición de herramientas de trabajo en buen estado</t>
  </si>
  <si>
    <t>Inspecciones periódicas
Reposición de herramientas cuando están en mal estado</t>
  </si>
  <si>
    <t>Capacitación del riesgo al que se encuentra expuesto</t>
  </si>
  <si>
    <t>Heridas, golpes</t>
  </si>
  <si>
    <t>Cambio de herramientas cuando se encuentren defectuosas</t>
  </si>
  <si>
    <t>Electrocución
Alteraciones de órganos y sentidos</t>
  </si>
  <si>
    <t xml:space="preserve">Baja tensión (110V).  Uso de los equipos de oficina y cafetería (horno microondas)
Trabajos con posibilidad de contactos eléctricos directos o indirectos durante la manipulación de equipos  y redes eléctricas.
Presencia de sistemas eléctricos, sobrecargas eléctricas, electricidad estática </t>
  </si>
  <si>
    <t>Líneas de descarga a tierra
Aislar tomas eléctricas , protección de toma corrientes - Normas RETIE</t>
  </si>
  <si>
    <t>Electrocución</t>
  </si>
  <si>
    <t xml:space="preserve">Reemplazar conexiones eléctricas en mal estado </t>
  </si>
  <si>
    <t xml:space="preserve">Instalación de tomas eléctricas en buen estado. </t>
  </si>
  <si>
    <t>Lesiones musculo esqueléticos
Contusión
Luxaciones
Tropezones
Lesiones superficiales</t>
  </si>
  <si>
    <t xml:space="preserve">Instalaciones físicas en buen estado, pisos en cerámica </t>
  </si>
  <si>
    <t>Mantenimientos preventivos a las instalaciones locativas
Inspecciones de seguridad
Señalización y demarcación de espacios</t>
  </si>
  <si>
    <t>Rampas en buen estado</t>
  </si>
  <si>
    <t>Contusión
Luxaciones</t>
  </si>
  <si>
    <t>Calzado antideslizante</t>
  </si>
  <si>
    <t>Retirar todo elemento almacenado en la parte inferior de los puestos de trabajo, evitando así posibles caídas del personal expuesto.</t>
  </si>
  <si>
    <t>Instalar antideslizante en las áreas que apliquen o instalación de pisos poco resbalosos en la sede</t>
  </si>
  <si>
    <t>Posible corto circuito (Instalaciones eléctricas), presencia permanente de material combustible  (papel, cartón, plástico, madera, etc.)
sistemas eléctricos (todos los puestos de trabajo, rack)</t>
  </si>
  <si>
    <t>Incendio / Explosión</t>
  </si>
  <si>
    <t>Quemaduras
Traumatismos en diferentes partes del cuerpo
Daño a la instalación y equipos</t>
  </si>
  <si>
    <t>Prácticas de orden y aseo. 
Equipos de Protección Contra Incendios (Extintores) 
Señalización de emergencias
Señalización de riesgo eléctrico</t>
  </si>
  <si>
    <t>Quemaduras
Contusión
Golpes</t>
  </si>
  <si>
    <t xml:space="preserve">Reemplazar equipos contra incendio de acuerdo a su fecha de vigencia
Reemplazar conexiones eléctricas en mal estado </t>
  </si>
  <si>
    <t>Instalar detectores de humo, alarma de emergencia</t>
  </si>
  <si>
    <t>Atropellamientos, lesiones fatales</t>
  </si>
  <si>
    <t>Lesiones musculo esqueléticos</t>
  </si>
  <si>
    <t>Lesiones fatales
Muerte</t>
  </si>
  <si>
    <t>Multiples lesiones osteomusculares</t>
  </si>
  <si>
    <t>Comunidad aledaña a la empresa. Grupos armados, pandillas, ladrones que pueden generar atracos, robos, secuestros, amenazas</t>
  </si>
  <si>
    <t>Perdida de Bienes, agresión física, muerte</t>
  </si>
  <si>
    <t>Adecuación de sistemas de alarma</t>
  </si>
  <si>
    <t xml:space="preserve">Quemaduras
Golpes/Amputaciones
Heridas
Laceraciones
Asfixia
Politraumatismo
Muerte </t>
  </si>
  <si>
    <t xml:space="preserve">Heridas
Asfixia
Politraumatismo
</t>
  </si>
  <si>
    <t xml:space="preserve">Politraumatismo
</t>
  </si>
  <si>
    <t>Reemplazar equipos contra incendio de acuerdo a su fecha de vigencia</t>
  </si>
  <si>
    <t>Adecuación de sistemas de alarma
Establecer sistema contra incendio - detectores de humo</t>
  </si>
  <si>
    <t>Presencia de ruido generado por ambiente de trabajo y/o gente conversando
Se puede materializar el riesgo cuando se este presente en ambientes de trabajo en donde el ruido supera o no los 85 db</t>
  </si>
  <si>
    <t xml:space="preserve">No re envasar productos químicos.
Frascos completamente tapados y rotulados </t>
  </si>
  <si>
    <t>Exposición a sustancias químicas derivado del contacto directo al uso de productos químicos inherentes alas actividades del proceso</t>
  </si>
  <si>
    <t>Dermatitis por contacto
Laceraciones en piel 
Irritación de los ojos
Rinitis alérgicas
Irritación conjuntival y/o vías respiratorias
Intoxicación</t>
  </si>
  <si>
    <t>Compra de productos químicos con fichas de seguridad y hojas técnicas, productos avalados por área SST.</t>
  </si>
  <si>
    <t>Entrega de dotación y EPP
Capacitación a riesgo especifico
Examenes medicos ocupacionales</t>
  </si>
  <si>
    <t xml:space="preserve">Dermatitis por contacto
Laceraciones en piel </t>
  </si>
  <si>
    <t>Reemplazar productos químicos peligrosos por otros de menor riesgo para la salud y el ambiente.</t>
  </si>
  <si>
    <t>Protector respiratorio, Gafas, Guantes , Ropa Protectora</t>
  </si>
  <si>
    <t>Por exposición constante a polvos, residuos variados materiales en el aire. Exposición a polvo generado por actividades de limpieza, y de recibido del material</t>
  </si>
  <si>
    <t>Se humedece el piso  en las zonas de etapas en los proyectos</t>
  </si>
  <si>
    <t>Uso de EPP
Capacitación del riesgo al que se encuentra expuesto</t>
  </si>
  <si>
    <t>Afectaciones respiratorias
Irritaciones en la piel</t>
  </si>
  <si>
    <t>Derivados de la postura :  Postura prolongada de pie/mantenido o por fuera del ángulo de confort en la actividad operativa</t>
  </si>
  <si>
    <t>Manipulación de cargas de las maquinas o herramientas o insumos de trabajo. Levantamiento de cargas y manejo manual de los elementos de trabajo.</t>
  </si>
  <si>
    <t>Esfuerzos por carga prolongada de los elementos de trabajo en la espalda o en miembros superiores en las actividades operativas</t>
  </si>
  <si>
    <t>Manipulación de cargas y levantamiento de cargas de los elementos de trabajoen las actividades inherentes del cargo</t>
  </si>
  <si>
    <t>Trastornos musculo esqueléticos por dolores en cuello, miembros superiores y espalda 
Fatiga</t>
  </si>
  <si>
    <t>Espasmos, Tendinitis, Cansancio, Desgarros
Trastornos musculo esqueléticos en espalda</t>
  </si>
  <si>
    <t>Uso de ayudas mecánicas</t>
  </si>
  <si>
    <t>Exámenes médicos ocupacionales
Pausas activas
Capacitación en prevención del riesgo</t>
  </si>
  <si>
    <t>Enfermedades osteomusculares</t>
  </si>
  <si>
    <t>Manipulación de herramientas manuales y mecánicas. 
Exposición de piezas de trabajo, herramientas, elementos o material.</t>
  </si>
  <si>
    <t>Afectaciones visuales</t>
  </si>
  <si>
    <t>Equipos en buen estado</t>
  </si>
  <si>
    <t>Inspecciones pre operacionales a las maquinas y mantenimientos cuando se requiere</t>
  </si>
  <si>
    <t>Perdida de la capacidad visual</t>
  </si>
  <si>
    <t>Gafas de seguridad, capuchón, ropa de trabajo, botas de seguridad</t>
  </si>
  <si>
    <t>Caídas distinto nivel: golpes, resbalones, atrapamientos, fracturas, contusiones, laceraciones, muerte.</t>
  </si>
  <si>
    <t>Escaleras con protección contra caídas , pasarelas y cabinas cerradas</t>
  </si>
  <si>
    <t>Barandas de protección
Señalización</t>
  </si>
  <si>
    <t>Uso de EPP
Capacitación del riesgo al que se encuentra expuesto
Exámenes médicos Certificación de Trabajo en Alturas
Pausas Activas
Aplicación de los permisos de trabajo</t>
  </si>
  <si>
    <t>Por actividades del proceso operativo</t>
  </si>
  <si>
    <t>Fracturas
Muerte</t>
  </si>
  <si>
    <t xml:space="preserve">Casco con barbuquejo 3 puntos, guantes, botas de seguridad, arnés de seguridad, eslinga, equipos para trabajo en alturas </t>
  </si>
  <si>
    <t>Derivado de la actividad operativa de conducción, cuerpo entorno o segmentos específicos.</t>
  </si>
  <si>
    <t>Exposición a Radiaciones UV por el sol</t>
  </si>
  <si>
    <t>Por exposición constante a polvos, residuos variados materiales en el aire. Exposición a polvo generado por actividades fuera de las instalaciones</t>
  </si>
  <si>
    <t>Exposición a smog de diferentes vehículos / motocicletas</t>
  </si>
  <si>
    <t>Derivados de la postura :  Postura prolongada sentado/mantenido o por fuera del Angulo de confort.</t>
  </si>
  <si>
    <t>Repetición de movimientos en miembros superiores e inferiores en los procesos de conducción de vehículo / motocicleta.</t>
  </si>
  <si>
    <t>Levantamiento, traslado y colocación final de cargas</t>
  </si>
  <si>
    <t>Dolores de espalda, debilitación de la capacidad de agarre, síndrome del túnel carpiano, trastornos musculares y de los huesos. Alteraciones osteoarticulares, fatiga</t>
  </si>
  <si>
    <t>Vehículo en buen estado</t>
  </si>
  <si>
    <t>Mantenimientos preventivos</t>
  </si>
  <si>
    <t>Dermatitis por contacto
Rinitis alérgicas
Irritación conjuntival y/o vías respiratorias</t>
  </si>
  <si>
    <t xml:space="preserve"> - Emocionales: Sensación de ansiedad, depresión, alineación apatía, act.
- Cognitivos: Tener dificultad para pensar en forma clara, no poder concentrarse ni tomar decisiones, etc. 
- Comportamentales: No tener ganas de hablar con nadie, de sentirse agobiado, comer compulsivamente, abusar del alcohol el tabaco, etc.</t>
  </si>
  <si>
    <t>Cefalea
Fatiga visual
Deslumbramiento</t>
  </si>
  <si>
    <t>Dotación de manga larga
Casco de motociclista
Protección en rodillas, espalda, codos.
Guantes con protección.
Botas de motociclista</t>
  </si>
  <si>
    <t>Cefaleas
Asma
Irritaciones en la piel</t>
  </si>
  <si>
    <t>Uso de protección respiratoria en la moto</t>
  </si>
  <si>
    <t>Conducción</t>
  </si>
  <si>
    <t>No. de Peligro</t>
  </si>
  <si>
    <t>Controles de ingeniería</t>
  </si>
  <si>
    <t>Controles administrativos / Señalización Advertencia</t>
  </si>
  <si>
    <t>Examen medico periódicos - Visiometrias - optometría
Capacitación al riesgo especifico
Pausas activas</t>
  </si>
  <si>
    <t>Asistencia a las actividades programadas
Batería de riesgo psicosocial (aplicada en sept-2021)
Actividades lúdicas. 
Asignación de funciones
Capacitación del riesgo al que se encuentra expuesto</t>
  </si>
  <si>
    <t>Mantenimiento preventivo
Inspecciones locativas (revisando condiciones eléctricas)
Tableros eléctricos distribuidos
Extensiones en buen estado</t>
  </si>
  <si>
    <t>Autocuidado: Manipulación adecuada de tomas
Capacitación del riesgo al que se encuentra expuesto</t>
  </si>
  <si>
    <t>Autocuidado
Reporte de condiciones inseguras
Capacitación del riesgo al que se encuentra expuesto</t>
  </si>
  <si>
    <t>Colocar señalización de advertencia de superficies irregulares y a desnivel y de actividades de limpieza
Capacitación en prevención de caídas al mismo nivel
Realizar inspecciones de seguridad
Dar cierre a los hallazgos de las inspecciones
Implementación Programa Caídas a Nivel - Programa de orden y aseo
Canalizar los cables sueltos
Capacitación en riesgo locativo
Reporte de actos y condiciones inseguras
Almacenamiento adecuado de equipos y materiales.
Señalización de pisos húmedos.
Mantenimiento preventivo y correctivo de las área.  Anclar el mobiliario. Uso de mobiliario sin puntas; equipo y mueble de oficina con bordes redondos.</t>
  </si>
  <si>
    <t>Cintas antideslizantes - Barandas
Mantenimientos preventivos a las instalaciones locativas
Inspecciones de seguridad
Señalización y demarcación de espacios</t>
  </si>
  <si>
    <t>Practicas de orden y aseo 
Señalización de emergencias.
Mapa de evacuación 
Instalaciones físicas en buen estado
Plan de emergencias</t>
  </si>
  <si>
    <t>Cumplimiento a las señales de transito
Capacitación seguridad vial 
Capacitación del riesgo al que se encuentra expuesto</t>
  </si>
  <si>
    <t>Autocuidado 
Capacitación del riesgo al que se encuentra expuesto</t>
  </si>
  <si>
    <t>Plan de emergencias
Equipos para la atención de emergencias (Extintores, camillas, botiquines)</t>
  </si>
  <si>
    <t>Participación en simulacros 
Capacitación del riesgo al que se encuentra expuesto</t>
  </si>
  <si>
    <t>Reporte de condiciones inseguras 
Divulgación PEM y PON´s
Capacitación del riesgo al que se encuentra expuesto</t>
  </si>
  <si>
    <r>
      <t xml:space="preserve">Presencia de ruido generado por ambiente de trabajo y/o gente conversando
</t>
    </r>
    <r>
      <rPr>
        <b/>
        <sz val="8"/>
        <rFont val="Calibri"/>
        <family val="2"/>
        <scheme val="minor"/>
      </rPr>
      <t>Llamadas en relación de atención al cliente</t>
    </r>
    <r>
      <rPr>
        <sz val="8"/>
        <rFont val="Calibri"/>
        <family val="2"/>
        <scheme val="minor"/>
      </rPr>
      <t xml:space="preserve">
Se puede materializar el riesgo cuando se este presente en ambientes de trabajo en donde el ruido supera o no los 85 db</t>
    </r>
  </si>
  <si>
    <t>Labores de limpieza</t>
  </si>
  <si>
    <t>Servicios Generales</t>
  </si>
  <si>
    <t>Por exposición a microrganismos patógenos, también por alimentos descompuestos y uso de agua no tratada o contaminada en la empresa.</t>
  </si>
  <si>
    <t>Presencia de ruido generado por ambiente de trabajo, gente conversando</t>
  </si>
  <si>
    <t>Exceso de iluminación. Intensidad de luz no uniforme en el área de trabajo. Presencia de reflejos y brillos.</t>
  </si>
  <si>
    <t>Exposición o contacto con sustancias químicas para el manejo de la pandemia Covid-19.</t>
  </si>
  <si>
    <t>Dermatitis
Irritación en los ojos y piel
Mareo</t>
  </si>
  <si>
    <t xml:space="preserve">Por exposición a sustancias químicas derivado del  contacto directo al uso de insumos de limpieza y desinfección. Así mismo, recipientes de otros productos con sustancias (sin identificar) </t>
  </si>
  <si>
    <t xml:space="preserve">Dermatitis por contacto
Laceraciones en piel 
Irritación de los ojos
Rinitis alérgicas
Irritación conjuntival y/o vías respiratorias
Intoxicación
</t>
  </si>
  <si>
    <t>Aplicación de productos de desinfección sobre Superficies de trabajo, ropa, calzado.</t>
  </si>
  <si>
    <t>Por constantes posiciones propias de la tarea, en posición de pie, doblada o inclinada. Malas posturas asociadas por la limpieza y aseo de interiores, espalda muy flexionada, por la posición de la cabeza-cuello (flexión o torsión del cuello al limpiar) y por la posición de los brazos y muñecas cuando hace uso de la escoba, trapero o limpieza de áreas</t>
  </si>
  <si>
    <t>Generado por las labores diarias de limpieza y aseo, por trabajo en espacios estrechos y posición agachada. Manipulación de cargas para dosificar galones con productos químicos , etc.
Manipulación de baldes con agua, canecas de basuras, elementos de aseo, entre otros.</t>
  </si>
  <si>
    <t>Desconectar, barrer, trapear, escurrir el trapero, limpiar el polvo, limpieza de vidrios/estantería: Limpieza y desinfección (barrido, sacudido, trapeado).
Movimientos repetitivos en manos al realizar actividades limpieza y mantenimiento de las zonas comunes o las asignadas. Así mismo, almacenamiento de materiales.</t>
  </si>
  <si>
    <t>Levantamiento de cargas inherentes a tareas relacionadas con el cargo</t>
  </si>
  <si>
    <t>Alteraciones musculo esqueléticas, problemas musculo esqueléticos, enfermedades en miembros superiores y/o inferiores.
Lumbalgias, dolores en la espalda</t>
  </si>
  <si>
    <t>Espasmos
Tendinitis 
Cansancio 
Desgarros
Trastornos musculo esqueléticos en espalda</t>
  </si>
  <si>
    <t>Vigilancia</t>
  </si>
  <si>
    <t>Presencia de ruido generado por ambiente de trabajo 
Se puede materializar el riesgo cuando se este presente en ambientes de trabajo en donde el ruido supera o no los 85 db</t>
  </si>
  <si>
    <t>Derivados de la postura :  Postura prolongada de pie/mantenido o por fuera del ángulo de confort en la bodega</t>
  </si>
  <si>
    <t>Manipulación de cargas y levantamiento de cargas de los elementos de trabajo en estrategia de apoyo en la bodega</t>
  </si>
  <si>
    <t>Seguridad física</t>
  </si>
  <si>
    <t>Gestión Administrativa: Despacho Secretaría, Oficina de Control Interno, Oficina de Control Interno Disciplinario, Oficina Asesora de Jurídica, Oficina Asesora de Comunicaciones, Oficina Asesora de Planeación, Oficina de Tecnologías de la Información, Grupo Interno de Trabajo de Infraestructura y Sistemas de Información, Subsecretaría de Gobernanza, Dirección de Fomento, Dirección de Asuntos Locales y Participación, Dirección de Economía, Estudios y Política, Dirección de Personas Jurídicas, Subsecretaría Distrital de Cultura Ciudadana y Gestión del Conocimiento, Dirección observatorio y Gestión del Conocimiento Cultural, Dirección de Arte, Cultura y Patrimonio, Subdirección de Gestión Cultural y Artística, Subdirección de Infraestructura y Patrimonio Cultural, Dirección Gestión Corporativa, Grupo Interno de Trabajo de Gestión del Talento Humano, Grupo Interno de Trabajo de Gestión Financiera, Grupo Interno de Trabajo de Contratación, Grupo Interno de Trabajo de Gestión de servicios administrativos, incluida gestión documental // archivo y correspondencia.</t>
  </si>
  <si>
    <t>Calle 9na</t>
  </si>
  <si>
    <t>Gestión Administrativa</t>
  </si>
  <si>
    <t>Almacen</t>
  </si>
  <si>
    <t>Labores de administrativas/operativas</t>
  </si>
  <si>
    <t>Por condiciones de almacenamiento en bodega se pueden presentar roedores</t>
  </si>
  <si>
    <t>Lesiones graves
infecciones tópicas
Alteraciones en diferentes partes del cuerpo
Alergias</t>
  </si>
  <si>
    <t>Fumigaciones</t>
  </si>
  <si>
    <t>Mantenimientos periódicos de las redes hidrosanitarias</t>
  </si>
  <si>
    <t>Capacitación al riesgo especifico</t>
  </si>
  <si>
    <t>Sede Calle 9na</t>
  </si>
  <si>
    <t>Visitantes</t>
  </si>
  <si>
    <t>Por exposición a caídas al mismo y diferente nivel por elementos localizados,  por falta de orden y aseo. Descuido por piso resbaloso o mojado.  Estructuras por espacios reducidos. 
Uso asesores</t>
  </si>
  <si>
    <t>Posible incendio y explosión por corto circuito (Instalaciones eléctricas), presencia permanente de material combustible  (papel, cartón, plástico, madera, etc.)</t>
  </si>
  <si>
    <t xml:space="preserve">Fenómeno de movimiento brusco y temporal de la corteza terrestre producido por la liberación de energía acumulada en forma de ondas sísmicas </t>
  </si>
  <si>
    <t>Lesiones musculo esqueléticos
Contusión
Luxaciones
Tropezones
Caídas
Golpes
Heridas
Lesiones superficiales
Fracturas</t>
  </si>
  <si>
    <t>Quemaduras y poli traumas</t>
  </si>
  <si>
    <t>caídas de parte estructural del edificio, objetos, muebles, enseres etc. por sismos, terremotos, precipitaciones.   
Golpes, atrapamientos, heridas, lesiones múltiples</t>
  </si>
  <si>
    <t>Reporte de condiciones inseguras</t>
  </si>
  <si>
    <t>Instalaciones físicas en buen estado
Plan de emergencias</t>
  </si>
  <si>
    <t>Equipos de Protección Contra Incendios (Extintores) 
Señalización de emergencias
Señalización de riesgo eléctrico</t>
  </si>
  <si>
    <t>Brigada de emergencias
Capacitación del riesgo al que se encuentra expuesto</t>
  </si>
  <si>
    <t>Equipos para la atención de emergencias (Extintores, camillas, botiquines)</t>
  </si>
  <si>
    <t>Plan de emergencias
Simulacros
Procedimientos operativos normalizados (PON)</t>
  </si>
  <si>
    <t>Lesiones musculo esqueléticos
Contusión
Fracturas</t>
  </si>
  <si>
    <t>Remplazar equipos contra incendio cada vez que se requiera</t>
  </si>
  <si>
    <t>Sede Biblioteca Virgilio Barco</t>
  </si>
  <si>
    <t>Biblioteca Virgilo Barco</t>
  </si>
  <si>
    <t>Todos los centros que aplique - modalidad de teletrabajo</t>
  </si>
  <si>
    <t>Gestión Administrativa - modalidad de teletrabajo</t>
  </si>
  <si>
    <t>Hogar del funcionario</t>
  </si>
  <si>
    <t>Uso constante del telefono y del PC en videollamadas
Presencia de ruido generado por ambiente de trabajo, personas conversando o en diferentes actividades
Se puede materializar el riesgo cuando se este presente en ambientes de trabajo en donde el ruido supera o no los 85 db</t>
  </si>
  <si>
    <t xml:space="preserve">Exceso/falta de iluminación en el puesto adaptado en la modalidad trabajo en casa.
Intensidad de luz no uniforme en el área de trabajo. Presencia de reflejos y brillos en pantallas por reflexión de luz. </t>
  </si>
  <si>
    <t xml:space="preserve">Disconfort termico , temperaturas extremas por calor o frio </t>
  </si>
  <si>
    <t xml:space="preserve"> Uso de computadores,  luz artificial y/o natural (exceso o deficiencia), inadecuada ubicación del monitor con respecto a las fuentes de luz, brillos y destellos</t>
  </si>
  <si>
    <t>Exposición o contacto con sustancias químicas para el manejo de la pandemia Covid-19</t>
  </si>
  <si>
    <t>Generado por largas horas de trabajo sin espacio de pausas derivado de la continuidad del trabajo sin especificación de tiempo</t>
  </si>
  <si>
    <t>Postura Prolongada (sedente) por más de  80 - 90 % de la jornada de trabajo.  
Posturas inadecuadas adoptadas por los funcionarios al realizar actividades con videoterminales</t>
  </si>
  <si>
    <t>Movimientos repetitivos en miembros superiores por la digitación de información con el uso de videoterminales  (Computador portátil)</t>
  </si>
  <si>
    <t>Exposición a  pinchazos y cortaduras por manipulación de herramientas de oficina.</t>
  </si>
  <si>
    <t xml:space="preserve">Baja tensión (110V).  Uso de los equipos de trabajo administrativo
Trabajos con posibilidad de contactos eléctricos directos o indirectos durante la manipulación de equipos. Presencia de sistemas eléctricos, sobrecargas eléctricas, electricidad estática </t>
  </si>
  <si>
    <t>Disminuir el volumen de los telefonos en las llamadas y del PC en las viodellamadas</t>
  </si>
  <si>
    <t>Ejecución de examenes medicos ocupacionales
Escuchar música a bajo volumen
Usar audífonos con un volumen adecuado y por periodos cortos. 
Uso de diademas para hablar por telefono/PC</t>
  </si>
  <si>
    <t>Uso de persianas o sistemas para el control de luz natural</t>
  </si>
  <si>
    <t>Ejecución de examenes medicos ocupacionales
Pausas activas</t>
  </si>
  <si>
    <t>Consumo de bebidas hidratantes y refescantes (agua u otras bebidas)</t>
  </si>
  <si>
    <t>Limpieza y desinfección de áreas</t>
  </si>
  <si>
    <t>Autocuidado
Reporte de actos y condiciones inseguras</t>
  </si>
  <si>
    <t>Programa de bienestar laboral
Campañas de intervención al riesgo psicosocial según los resultados de la bateria</t>
  </si>
  <si>
    <t>Definición de perfiles de cargo</t>
  </si>
  <si>
    <t>Aplicación de la bateria de riesgo psicosocial
Comité de convivencia Laboral</t>
  </si>
  <si>
    <t>Contrato de laboral con designación de funciones de acuerdo al cargo</t>
  </si>
  <si>
    <t>Adecuación y estructuación de la jornada laboral</t>
  </si>
  <si>
    <t>Sillas ergonomicas</t>
  </si>
  <si>
    <t>Implementación del PVE para prevención de desórdenes musculoesquelétivos.</t>
  </si>
  <si>
    <t>Posibilidad de alternar posturas durante la jornada de trabajo.
Realización de Pausas activas.
Exámenes médicos oucpacionales periódicos.
Suministro de elementos ergonómicos</t>
  </si>
  <si>
    <t>Realización de Pausas activas.</t>
  </si>
  <si>
    <t>Herramientas en buen estado</t>
  </si>
  <si>
    <t>Capacitación en el riesgo</t>
  </si>
  <si>
    <t>Lineas de descarga a tierra</t>
  </si>
  <si>
    <t>Formación a riesgo especifico</t>
  </si>
  <si>
    <t>Plan de Emergencias de la propiedad horizontal</t>
  </si>
  <si>
    <t xml:space="preserve">Canalizar los cables sueltos e instalaciones inadecuadas.
No sobrecargar instalaciones eléctricas. </t>
  </si>
  <si>
    <t xml:space="preserve">Aceptabilidad del riesgo </t>
  </si>
  <si>
    <t>Total riesgos identificados</t>
  </si>
  <si>
    <t>%</t>
  </si>
  <si>
    <t>NO ACEPTABLE</t>
  </si>
  <si>
    <t>ACEPTABLE CON CONTROL</t>
  </si>
  <si>
    <t>MEJORABLE</t>
  </si>
  <si>
    <t>ACEPTABLE</t>
  </si>
  <si>
    <t xml:space="preserve">Total  </t>
  </si>
  <si>
    <t>Clasificación por aceptabilidad TELETRABAJO</t>
  </si>
  <si>
    <t>ANÁLISIS PRIORIZACIÓN DE PELIGROS</t>
  </si>
  <si>
    <t>Clasificación por aceptabilidad PRINCIPAL</t>
  </si>
  <si>
    <t>Clasificación por aceptabilidad CALLE 9</t>
  </si>
  <si>
    <t>Clasificación por aceptabilidad BIBLIOTECA</t>
  </si>
  <si>
    <t>NO. VERSIÓN</t>
  </si>
  <si>
    <t>FECHA DE LA ACTUALIZACION</t>
  </si>
  <si>
    <t>MOTIVO DEL CAMBIO</t>
  </si>
  <si>
    <t>DESCRIPCIÓN DEL CAMBIO</t>
  </si>
  <si>
    <t>RESPONSABLE</t>
  </si>
  <si>
    <t>APOYO EXTERNO</t>
  </si>
  <si>
    <t>Creación</t>
  </si>
  <si>
    <t>Asesor de ARL</t>
  </si>
  <si>
    <t>Actualización del documento</t>
  </si>
  <si>
    <t>Daniela Ripe
Asesor externo - SG Consultores
ARL BOLÍVAR</t>
  </si>
  <si>
    <t>Nuevo documento
Incluyó la participación de los funcionarios y contratistas de la entidad a través de encuestas.</t>
  </si>
  <si>
    <t>Líder del SGSST</t>
  </si>
  <si>
    <t>Líder del SGSST
Participación de los trabajadores</t>
  </si>
  <si>
    <t>Presidente del COPASST
Representante de trabajador por cargo
Líder del SG-SST</t>
  </si>
  <si>
    <t>• Se agrupan los cargos administrativos debido que están expuestos al mismo factor de riesgo, se encontraba discrimindo en la matriz los riesgos para cada uno de los cargos, haciendo una matriz muy larga y repetidos los factores de riesgo y medidas de intervención. 
• Se ubican los controles existentes, según corresponde (fuente, medio, trabajador)
• Se incluyen medidas de intervención para los factores de riesgo identificados.  
• Los cargos de la calle 12 se discriminan en la matriz de la sede principal
• Se incluyen los peligros y riesgos asociados por el trabajo en casa y teletrabajo, actualización de cargos.
• Se incluyen los peligros y riesgos de la Biblioteca Virgilio Barco realizado por el profesional de SST de Blibliored</t>
  </si>
  <si>
    <t>Se crea la hoja "HOME" como índice de la matriz, se crea la pestaña de "Criterios", "Parámetros", se modifica la tabla de "Control de Cambios", se incluye columnas de acuerdo a la GTC 45 de Junio del 2012 con listas desplegables.
Se divide la matriz en principal, calle 9na, biblioteca y teletrabajo, se incluyen visitantes, se actualizan controles de acuerdo a la inspección de sedes y entrevista con trabajadores, se adiciona la hoja de análisis para identificar la priorización de peligros</t>
  </si>
  <si>
    <t>Sede Principal Riesgo Tareas de alto Riesgo - Trabajo en alturas - se indica en los controles de el individuo EPP y Elementos de protección contra caídas y en los controles administrativos el programa de protección contra caídas</t>
  </si>
  <si>
    <t>• Se realiza actualización de los criterios definidos para la valoración de riesgos de acuerdo a la Guía Técnica colombiana GTC-45, Segunda actualización.
• Actualización de controles implementados a partir de accidente de trabajo ocurrido en Febrero de 2020. 
• Actualización de controles y niveles de riesgo por caída en escalera en la sede principal.
• Actualización de la matriz de acuerdo a las observaciones  de mejora de la auditoria al sistema de gestión de Diciembre 2 de 2020. Revisión general de la matriz, actualización de controles existentes y controles de intervención en los diferentes peligros identificados 
• Actualización por ajustes a las dependencias de acuerdo con el Decreto 340 del 30 de diciembre de 2020. "Por el cual se modifica la estructura organizacional de la Secretarla Distrital de Cultura, Recreación y Deporte y se dictan otras disposiciones, Resolución 19 del 12 de enero de 2021. "Por la cual se distribuye la planta global de la Secretaría Distrital de Cultura, Recreación y De-porte" y la Resolución No. 66 del 28 de Enero de 2021, "Por la cual se actualiza la ubicación, de-nominación y funciones de los Grupos Internos de Trabajo de la Secretaría Distrital de Cultura, Recreación y Deporte”</t>
  </si>
  <si>
    <t xml:space="preserve">Exposición a agentes biológicos  como virus respiratorios </t>
  </si>
  <si>
    <t xml:space="preserve">infección respiratoria aguda (IRA) grave, neumonía o muerte </t>
  </si>
  <si>
    <t>infección respiratoria aguda</t>
  </si>
  <si>
    <t xml:space="preserve"> protección respiratoria</t>
  </si>
  <si>
    <t xml:space="preserve">Pisos a desnivel </t>
  </si>
  <si>
    <t>Comunidad aledaña a la empresa, pandillas, ladrones que pueden generar atracos, robos, secuestros, amenazas</t>
  </si>
  <si>
    <t>Posible corto circuito (Instalaciones eléctricas), presencia permanente de material combustible  (gasolina, telas.)
sistemas eléctricos de los vehiculos</t>
  </si>
  <si>
    <t xml:space="preserve">
Equipos de Protección Contra Incendios (Extintores) 
</t>
  </si>
  <si>
    <t>Autocuidado 
Reporte de condiciones inseguras  
Charlas de prevención</t>
  </si>
  <si>
    <t>manteimiento y revision periodica y preventiva de los vehiculos</t>
  </si>
  <si>
    <t>Implemnetacion de kid de carreteras coorespondiente con extintor</t>
  </si>
  <si>
    <t xml:space="preserve">Ropa de trabajo
Tapabocas
Guantes </t>
  </si>
  <si>
    <t>Sistemas de control de plagas</t>
  </si>
  <si>
    <t>Por exposición a microrganismos patógenos, también uso de agua no tratada o contaminada.</t>
  </si>
  <si>
    <t xml:space="preserve">Se actualiza matriz de opeligros
Se retira trabajo en altura spar el cargo de conductor devido a que según la informacion de la empresa no se realian actividades a mas de 2m por parte del conductor
se remplaza SARS-CoV-2 por virus respiratorios 
Se retira la actividad de trabajo de alturas para almacen </t>
  </si>
  <si>
    <t xml:space="preserve">Asesor Belisario S.A.S y ARL postitiva </t>
  </si>
  <si>
    <t>Escaleras y acceso</t>
  </si>
  <si>
    <t>Instalar antideslizante en las áreas que apliquen o instalación de pisos poco resbalosos en la sede
instalar pasamanos en las escaleras</t>
  </si>
  <si>
    <t>Posible corto circuito (Instalaciones eléctricas), presencia permanente de material combustible  (papel, cartón, plástico, madera, etc.)
sistemas eléctricos (todos los puestos de trabajo)</t>
  </si>
  <si>
    <t xml:space="preserve">Posible corto circuito (Instalaciones eléctricas), presencia permanente de material combustible  (papel, cartón, plástico, madera, etc.)
sistemas eléctricos </t>
  </si>
  <si>
    <r>
      <t xml:space="preserve">Presencia de ruido generado por ambiente de trabajo y/o gente conversando
</t>
    </r>
    <r>
      <rPr>
        <b/>
        <sz val="8"/>
        <rFont val="Calibri"/>
        <family val="2"/>
        <scheme val="minor"/>
      </rPr>
      <t/>
    </r>
  </si>
  <si>
    <t>SI</t>
  </si>
  <si>
    <t>Patologías infecciosas asociadas al riesgo biológico</t>
  </si>
  <si>
    <t xml:space="preserve">Agresiones </t>
  </si>
  <si>
    <t xml:space="preserve">Agresiones 
Violencia </t>
  </si>
  <si>
    <t>Por exposición en transporte publico</t>
  </si>
  <si>
    <t xml:space="preserve">
Golpes/Heridas
Politraumatismo
Muerte </t>
  </si>
  <si>
    <t xml:space="preserve">Autocuidado </t>
  </si>
  <si>
    <t xml:space="preserve">Desarrollo de trabajo en áreas con presencia de animales como perros o gatos </t>
  </si>
  <si>
    <t>Mordeduras, Infecciones</t>
  </si>
  <si>
    <t>% CUMPLIMIENTO</t>
  </si>
  <si>
    <t>CONTROLES REALIZADOS TOTALES
2025</t>
  </si>
  <si>
    <t>CONTROLES REQUERIDOS APLICABLES
2025</t>
  </si>
  <si>
    <t xml:space="preserve">1. Diseñar e Implementar un Protocolo de Riesgo Público </t>
  </si>
  <si>
    <t xml:space="preserve"> Protección respiratoria en casos de sintomas </t>
  </si>
  <si>
    <t xml:space="preserve">RESPONSABLE </t>
  </si>
  <si>
    <t xml:space="preserve">Asesor Proyectos y Consultorias R&amp;C, proveedor de ARL postitiva </t>
  </si>
  <si>
    <t xml:space="preserve">Labores de administrativas y operativas </t>
  </si>
  <si>
    <t>1. Programa de mantenimiento</t>
  </si>
  <si>
    <t xml:space="preserve">Pausas activas
Examen medico ocupacional con énfasis osteomuscular
Reporte de condiciones de salud
</t>
  </si>
  <si>
    <t xml:space="preserve">
ACTIVIDADES A EJECUTAR</t>
  </si>
  <si>
    <t xml:space="preserve">Autocuidado
Examen medico periódicos - Audiometrias </t>
  </si>
  <si>
    <t xml:space="preserve">1. Continuar con el registro de limpieza periódica del baño y  mantener de suministros básicos (papel, toallas, jabón)
2. Implementar Programa de orden y aseo 5S
3. Instalación de un folleto de correcto lavado de manos y de manejo adecuado de agua 
4. Inspecciones periódicas
5. Reporte de condiciones inseguras </t>
  </si>
  <si>
    <t xml:space="preserve">1. Diseñar e Implementar un Protocolo de Riesgo Público 
2. Capacitaciones en el riesgo </t>
  </si>
  <si>
    <r>
      <t xml:space="preserve">2. Inspecciones de seguridad a las ayudas mecánicas.
3. Implementar recomendaciones del informe de condiciones de salud.
Seguir las recomendaciones/restricciones dadas a los trabajadores que aplique por afectación osteomuscular. 
4. Implementar el Programa de SVE Biomecánico.
5. Continuar con el seguimiento a los Exámenes Médicos ocupacionales con énfasis osteomuscular.
6. Continuar con Capacitaciones en higiene postural.
7. Continuar implementando el Programa de pausas activas
</t>
    </r>
    <r>
      <rPr>
        <b/>
        <sz val="8"/>
        <rFont val="Calibri"/>
        <family val="2"/>
        <scheme val="minor"/>
      </rPr>
      <t xml:space="preserve"> </t>
    </r>
  </si>
  <si>
    <t xml:space="preserve">1. Análisis de puestos de trabajo y 
Rediseño del puestos  según hallazgos </t>
  </si>
  <si>
    <t xml:space="preserve">
2. Implementar recomendaciones de los Exámenes Médicos ocupacionales con énfasis osteomuscular
3. Continuar con el Programas de pausas activas (ejercicios de estiramiento) cada hora 
4. Realizar inspecciones locativas con el acompañamiento del COPASST
5. Continuar con Capacitación en higiene postural.</t>
  </si>
  <si>
    <t>1. Mantenimientos e inspecciones de seguridad a las ayudas mecánicas.</t>
  </si>
  <si>
    <t xml:space="preserve">
2. Implementar recomendaciones del informe de condiciones de salud y 
Seguir las recomendaciones/restricciones dadas a los trabajadores que aplique por afectación osteomuscular. 
3. Aplicar el informe de SVE Biomecánico.
4. Continuar con la realización de los Exámenes Médicos ocupacionales con énfasis osteomuscular.
5. Continuar con la Capacitación en higiene postural.
6. Continuar con el Programa de pausas activas
7. Determinar la adecuación de las tareas de la persona, si requiere pausas, alternaciones, entre otros según inspecciones o análisis de puesto de trabajo que se ejecuten.
8. Realizar inspecciones locativas con el acompañamiento del COPASST</t>
  </si>
  <si>
    <t xml:space="preserve">1.. Antes de iniciar labores se recomienda realizar ejercicios de estiramiento y relajación para contrarrestar la tensión muscular, el estatismo postural y favorecer la circulación sanguínea.
2.  Capacitación en técnicas de manejo adecuado (posturas, ajustes del vehículo).
3. Seguimiento a Exámenes Médicos ocupacionales con énfasis osteomuscular e  Implementar recomendaciones del informe de condiciones de salud
4. Pausas frecuentes (descansos) durante largos trayectos 
</t>
  </si>
  <si>
    <t xml:space="preserve">
2. Implementar recomendaciones del informe de condiciones de salud y 
Seguir las recomendaciones/restricciones dadas a los trabajadores que aplique por afectación osteomuscular. 
3. Implementar  recomendaciones del informe de SVE Biomecánico.
4. Continuar con la realización y seguimiento de los Exámenes Médicos ocupacionales con énfasis osteomuscular.
5. Capacitación en higiene postural.
6. Seguimiento al Programa de pausas activas
7. Determinar la adecuación de las tareas de la persona, si requiere pausas, alternaciones, entre otros según inspecciones o análisis de puesto de trabajo que se ejecuten.
Realizar inspecciones locativas con el acompañamiento del COPASST</t>
  </si>
  <si>
    <t xml:space="preserve">1. Pausas activas 
2. Capacitación  en Higiene postural
</t>
  </si>
  <si>
    <r>
      <t xml:space="preserve">CONTRATISTAS 
</t>
    </r>
    <r>
      <rPr>
        <sz val="8"/>
        <rFont val="Calibri"/>
        <family val="2"/>
        <scheme val="minor"/>
      </rPr>
      <t>Oficina Asesora de Planeación
Dirección de Transformaciones Culturales
Of. Control Interno
Dirección de Lectura y Bibliotecas</t>
    </r>
    <r>
      <rPr>
        <b/>
        <sz val="8"/>
        <rFont val="Calibri"/>
        <family val="2"/>
        <scheme val="minor"/>
      </rPr>
      <t xml:space="preserve">
</t>
    </r>
    <r>
      <rPr>
        <sz val="8"/>
        <rFont val="Calibri"/>
        <family val="2"/>
        <scheme val="minor"/>
      </rPr>
      <t>Fomento</t>
    </r>
    <r>
      <rPr>
        <b/>
        <sz val="8"/>
        <rFont val="Calibri"/>
        <family val="2"/>
        <scheme val="minor"/>
      </rPr>
      <t xml:space="preserve">
</t>
    </r>
    <r>
      <rPr>
        <sz val="8"/>
        <rFont val="Calibri"/>
        <family val="2"/>
        <scheme val="minor"/>
      </rPr>
      <t>REDES
Dirección de Asuntos Locales y Participación</t>
    </r>
    <r>
      <rPr>
        <b/>
        <sz val="8"/>
        <rFont val="Calibri"/>
        <family val="2"/>
        <scheme val="minor"/>
      </rPr>
      <t xml:space="preserve">
</t>
    </r>
    <r>
      <rPr>
        <sz val="8"/>
        <rFont val="Calibri"/>
        <family val="2"/>
        <scheme val="minor"/>
      </rPr>
      <t>Subsecretaria de Gobernanza
Subdirección de Infraestructura y Patrimonio Cultural</t>
    </r>
    <r>
      <rPr>
        <b/>
        <sz val="8"/>
        <rFont val="Calibri"/>
        <family val="2"/>
        <scheme val="minor"/>
      </rPr>
      <t xml:space="preserve">
</t>
    </r>
    <r>
      <rPr>
        <sz val="8"/>
        <rFont val="Calibri"/>
        <family val="2"/>
        <scheme val="minor"/>
      </rPr>
      <t>Dirección de Transformaciones Culturales</t>
    </r>
  </si>
  <si>
    <t>1. Mantener controles establecidos
2. Capacitaciones en prevención y cuidado de la voz
3. Capacitación y Promoción del autocuidado</t>
  </si>
  <si>
    <t>1. Brindar Capacitaciones en Autocuidado para garantiar que se realicen ejercicios de estiramiento y relajación antes de iniciar labores.
2. Implementar recomendaciones del informe de condiciones de salud y
 Seguir las recomendaciones/restricciones dadas a los trabajadores que aplique por afectación osteomuscular. 
3. Aplicar el informe de SVE Biomecánico.
4. Continuar con el seguimiento a los Exámenes Médicos ocupacionales con énfasis osteomuscular.
5. Capacitación en higiene postural.
6. Programa de pausas activas
7. Determinar la adecuación de las tareas de la persona, si requiere pausas, alternaciones, entre otros según inspecciones o análisis de puesto de trabajo que se ejecuten.</t>
  </si>
  <si>
    <t>1. Brindar Capacitaciones en Autocuidado para garantiar que se realicen ejercicios de estiramiento y cambios de postura durante la jornada laboral 
2. Seguir las recomendaciones/restricciones dadas a los trabajadores que aplique por afectación osteomuscular. 
3. Implementar y Aplicar el informe de SVE Biomecánico.
4. Continuar con el seguimiento de los Exámenes Médicos ocupacionales con énfasis osteomuscular.
5. Capacitación en higiene postural.
6. Programa de pausas activas
7. Adecuación del sitio de trabajo según inspecciones o análisis de puesto de trabajo que se ejecuten.</t>
  </si>
  <si>
    <t>1. Mantener controles establecidos
2. Reportar actos y condiciones inseguras
3. Campaña de orden y aseo
4. Dar continuidad al programa de inspecciones
5. Reemplazar conexiones eléctricas en mal estado cuando aplique.</t>
  </si>
  <si>
    <t>1. Retirar todo elemento almacenado en la parte inferior de los puestos de trabajo, evitando así posibles caídas del personal expuesto.</t>
  </si>
  <si>
    <t>2. Instalar antideslizante en las áreas que apliquen o instalación de pisos poco resbalosos en la sede</t>
  </si>
  <si>
    <t>1. Instalar antideslizante en las áreas que apliquen o instalación de pisos poco resbalosos en la sede</t>
  </si>
  <si>
    <t xml:space="preserve">2. Programa de mantenimiento de señalización de advertencia de superficies irregulares y a desnivel y de actividades de limpieza
3. Continuar con la Capacitación en prevención de caídas al mismo nivel
4. Continuar con las inspecciones de seguridad con el COPASST
5. Dar cierre a los hallazgos de las inspecciones
8. Implementación Programa Caídas a Nivel - Programa de orden y aseo
9. Canalizar los cables sueltos
10. Capacitación en riesgo locativo
11. Reporte de actos y condiciones inseguras
</t>
  </si>
  <si>
    <t>3. Programa de mantenimiento de señalización de advertencia de superficies irregulares y a desnivel y de actividades de limpieza
4. Continuar con la Capacitación en prevención de caídas al mismo nivel
5. Continuar con las inspecciones de seguridad con el COPASST 
6. Dar cierre a los hallazgos de las inspecciones
7. Implementación Programa Caídas a Nivel - Programa de orden y aseo
8. Canalizar los cables sueltos
9. Capacitación en riesgo locativo
10. Reporte de actos y condiciones inseguras
11. Almacenamiento adecuado de equipos y materiales.
12. Señalización de pisos húmedos.
13. Mantenimiento preventivo y correctivo de las área.  Anclar el mobiliario. Uso de mobiliario sin puntas; equipo y mueble de oficina con bordes redondos.</t>
  </si>
  <si>
    <t xml:space="preserve">1. Actualizar el plan de emergencias y divulgarlo 
2. Divulgar los Procedimientos Operativos Normalizados PON´S
3. Continuar con los ejercicios de simulacro y realizar evaluacón, divulgar el resultado.
4. Capacitacion  a todo el personal en plan de emergencias.
5. Continuar con el Entrenamiento a brigaditas en  atencion  de desastres
</t>
  </si>
  <si>
    <t xml:space="preserve">1. Mantener los controles actuales
2. Implementar las recomedaciones dadas en el informe de iluminación.
3. Socializar resultados con el Copasst para apoyo en su intervención.
4. Continuar con la realización de Exámenes Médicos Periódicos énfasis en Optometría.
5. Capacitaciones relacionadas al peligro
6. Pausas activas Visuales 
7. Reporte de condiciones inseguras </t>
  </si>
  <si>
    <t>1. Mantener los controles actuales
2. Pausas activas
3. Seguimiento al cronograma de mantenimiento locativos y de los equipos</t>
  </si>
  <si>
    <t xml:space="preserve">1. Mantener los controles actuales
2. Realizar capacitación y evaluación respectiva del riesgo al que esta expuesto
</t>
  </si>
  <si>
    <t>1. Pausas activas</t>
  </si>
  <si>
    <t xml:space="preserve">
1. Puntos de Hidratación, bebidas calientes y agua 
2. Formación especifica en el riesgo a los trabajadores</t>
  </si>
  <si>
    <t xml:space="preserve">
1. Formación especifica en el riesgo a los trabajadores
2. Programa de mantenimiento
3. Seguimiento a condiciones de salud </t>
  </si>
  <si>
    <t xml:space="preserve">
1. Capacitación de autocuidado y del peligro específico
2. Seguimiento a condiciones de salud del trabajador </t>
  </si>
  <si>
    <t>1. Programa de orden y aseo
2. Trabajo la apertura de ventanas en los procesos de limpieza
3. Reporte de condiciones inseguras
4. Seguimiento  a los Examenes medicos ocupacionales</t>
  </si>
  <si>
    <t xml:space="preserve">1. Programa de orden y aseo
2. Trabajo la apertura de ventanas en los procesos de limpieza
3. Reporte de condiciones inseguras
</t>
  </si>
  <si>
    <t>1. Programa de gestión del Riesgo Químico
2. Conocimiento de  hojas de seguridad de productos quimicos, identificacion de productos, manipulacion, almacenamiento
3.Capacitacion en Manipulacion de productos quimicos
4.Reporte de condiciones inseguras.</t>
  </si>
  <si>
    <t>1. Seguimiento a actividades de peligro psicosocial
2. Generar espacios de esparcimiento entre los trabajadores
3. Programa de comunicaciones internas y externas (fomentarlos)
4. Distribución de carga laboral en momentos del día
5. Implementar  las actividades según los resultados de la medición de Batería.
6. Llevar a cabo las reuniones del comité de convivencia con sus respectivas actas.</t>
  </si>
  <si>
    <t xml:space="preserve">Se actualiza la matriz de peligros y valoración de riesgos con la participación de los trabajadores y contratistas
Se incluyen los peligros y riesgos asociados con los accidentes materializados hasta noviembre de 2024
Se adicionan las columnas de seguimiento a la matriz </t>
  </si>
  <si>
    <t xml:space="preserve">1. Programa de orden y aseo
2. Cronograma de trabajo operativo establecido
3. Programa de Saneamiento Basico y Registro de limpieza periódico
</t>
  </si>
  <si>
    <t xml:space="preserve">
2. Implementar recomendaciones del informe de condiciones de salud y Seguir las recomendaciones/restricciones dadas a los trabajadores que aplique por afectación osteomuscular. 
3. Aplicar el informe de SVE Biomecánico.
4. Continuar con los Exámenes Médicos ocupacionales con énfasis osteomuscular.
5. Capacitación en higiene postural.
6. Programa de pausas activas
Determinar la adecuación de las tareas de la persona, si requiere pausas, alternaciones, entre otros según inspecciones o análisis de puesto de trabajo que se ejecuten.</t>
  </si>
  <si>
    <t>Condiciones de orden y aseo, caida de objetos</t>
  </si>
  <si>
    <t>Golpes, caidas</t>
  </si>
  <si>
    <t>Movilización de objetos</t>
  </si>
  <si>
    <t>Lesiones y traumatismos</t>
  </si>
  <si>
    <t>1. Programa de inspecciones 
2. Capacitación en autocuidado</t>
  </si>
  <si>
    <t xml:space="preserve">Traslado peatonal entre oficinas </t>
  </si>
  <si>
    <t xml:space="preserve">1. Capacitaciones en Autocuidado
2. Señalización del riesgo 
3. Inspecciones locativas </t>
  </si>
  <si>
    <t>1. Colocar señalización de advertencia de superficies irregulares y a desnivel y de actividades de limpieza
2. Capacitación en prevención de caídas al mismo nivel
3. Realizar inspecciones de seguridad
4. Dar cierre a los hallazgos de las inspecciones
5. Implementación Programa Caídas a Nivel - Programa de orden y aseo
6. Capacitación en riesgo locativo
7. Reporte de actos y condiciones inseguras</t>
  </si>
  <si>
    <t>1. Actualización del Plan de Emergencias. Simulacros 
2. Almacenamiento de las sustancias químicas de actuado a la matriz de compatibilidad
3. Entrenamiento a la brigada de emergencia
4. Inspecciones de equipos de emergencia y Señalización de rutas, salidas de evacuación y punto de encuentro 
5. Programa de mantenimientos preventivos y correctivos
6. Reporte de condiciones y actos inseguros</t>
  </si>
  <si>
    <t xml:space="preserve">1. Implementacion De preoperacional del vehiculo
2. Capacitaciones en el riesgo 
3. Programa de mantenimientos preventivos y correctivos
</t>
  </si>
  <si>
    <t xml:space="preserve">1. Registro  y Control de visitantes
2. Plan de Emergencias. Mapa de Evacuación.
3. Señalización de áreas
</t>
  </si>
  <si>
    <t>1. Continuar con las capacitaciones e implementar campañas en seguridad vial para todos los actores viales.
2. Divulgar la política de seguridad vial
3. Realizar charlas al personal expuesto en:  "Reglas básicas de seguridad vial para peatones"</t>
  </si>
  <si>
    <t>1. Solicitar a los contratistas evidencias de la implementación del Plan Estratégico de Seguridad Vial PESV y Registros de capacitaciones en seguridad vial a los conductores contratistas. 
2. Seguimiento a la documentación de los vehículos, maquinas con sus respectivos pre operacionales.</t>
  </si>
  <si>
    <t>1. Mantener  vigilancia privada 
2. Protocolo de Riesgo Publico 
3. Plan de  Emergencias
4. Capacitar en "Pautas básicas para la prevención de riesgo público"</t>
  </si>
  <si>
    <t xml:space="preserve">Se humedece el piso  en las zonas de etapas en los proyectos
Aseo permanente en áreas de trabajo </t>
  </si>
  <si>
    <t>1. Programa de gestión del Riesgo Químico
 2.  Documentar y Divulgar las Hojas de Seguridad de los productos químico
3.  Señalizar y demarcar área de trabajo y almacenamiento de sustancias químicas.
4. Capacitacion en Manipulacion de productos quimicos: No re envasar productos químicos ( Instalar boquillas plásticas o llaves plásticas a los galones para dispensar el producto químico (según necesidad) y así evitar re envasar en frascos pequeños sin rotularlos)
5. Inspeccion de Elementos de proteccion personal (EPP)</t>
  </si>
  <si>
    <t>1. Cambio de herramientas cuando se encuentren defectuosas</t>
  </si>
  <si>
    <t>Mantener los controles actuales
2. Utilizar los equipos únicamente para la finalidad concebida por el fabricante de los mismos.
3. Capacitaciones en Autocuidado</t>
  </si>
  <si>
    <t>Exposición a proyección de partículas que se encuentran en el aire o al manipular las maquinas o sus partes del proceso operativo</t>
  </si>
  <si>
    <t>Continuar con los controles actuales
1. Capacitación a los trabajadores en el riesgo especifico
2. Reporte de actos y condiciones inseguras
3. Promoción de uso adecuado de EPP
4. Inspección de los EPP</t>
  </si>
  <si>
    <t xml:space="preserve">
Mantenimiento preventivo y correctivo de las áreas.
Recomendaciones de autocuidado.
Registro de visitantes</t>
  </si>
  <si>
    <t xml:space="preserve">
Capacitaciones relacionadas al peligro
Pausas activas Visuales 
Reporte de condiciones inseguras 
</t>
  </si>
  <si>
    <t>Examen medico ocupacional 
Capacitación al riesgo especifico
Pausas activas</t>
  </si>
  <si>
    <t xml:space="preserve">1. Capacitar al Trabajador en el Riesgo Físico - Ruido
Autocuidado
</t>
  </si>
  <si>
    <t xml:space="preserve">1. Capacitar al Trabajador en el Riesgo Físico - Ruido
Autocuidado
2. Seguimiento a exámenes médicos audiometría </t>
  </si>
  <si>
    <t>N/A</t>
  </si>
  <si>
    <t>1. Programa Trabajo Seguro contra caídas Resolución 4272 ddel 2021
2. Ejecución del EMO con énfasis para trabajo en alturas y certificado de alturas. vigente
3. Inspecciones a equipos de trabajo (que  se encuentren certificados) 
4. Informar al trabajador sobre los peligros. 
5. Capacitación en Autocuidado y uso  adecuada de elementos de acceso como escaleras 
5. Reporte de actos y condiciones inseguras</t>
  </si>
  <si>
    <t xml:space="preserve">1. Programa de riesgo Químico-  SGA
2. Almacenamiento seguro de acuerdo a matriz de compatibilidad y condiciones
3. Hojas de Seguridad  e inventario de Productos químicos
4. Uso de las etiquetas de productos químicos
Disposición de las FDS
5. Inspecciones a los puntos de almacenamiento de productos químicos
6. Continuar Programa Capacitaciones en el Riesgo </t>
  </si>
  <si>
    <t xml:space="preserve">
Desinfección de áreas
Trabajo desde casa o teletrabajo
</t>
  </si>
  <si>
    <t xml:space="preserve">
Señalización de lavado de manos  </t>
  </si>
  <si>
    <t xml:space="preserve">Suministro de EPP - Tapabocas </t>
  </si>
  <si>
    <t xml:space="preserve">
1. Programa de Saneamiento Basico ( fumigación)
2. Trabajo desde casa o teletrabajo
</t>
  </si>
  <si>
    <t xml:space="preserve">Aseo permanente en áreas de trabajo </t>
  </si>
  <si>
    <t xml:space="preserve">1. Mantenimiento y reposición periódica de las luminaria y del equipo de computo
2. Implementar las recomedaciones dadas en el informe de iluminación.
3. Socializar resultados con el Copasst para apoyo en su intervención.
4. Continuar con la realización de Exámenes Médicos Periódicos énfasis en Optometría.
5. Capacitaciones relacionadas al peligro
6. Pausas activas Visuales 
7. Reporte de condiciones inseguras 
8. Inspecciones  Planeados con acompañamiento del COPASST </t>
  </si>
  <si>
    <t>1. Mantener los controles actuales
2. Pausas activas
3. Inspecciones  Planeados con acompañamiento del COPASST 
4. Reporte de condiciones y actos inseguros
5. Seguimiento a condiciones de salud y SVE</t>
  </si>
  <si>
    <t>1. Capacitar al Trabajador en el Riesgo Físico - Ruido
2. Autocuidado</t>
  </si>
  <si>
    <t>1. Protegerse de cambio de ambientes de calor a frío o por el contrario
Hidratación, bebidas calientes
2. Formación especifica en el riesgo a los trabajadores</t>
  </si>
  <si>
    <t xml:space="preserve">
2. Implementar recomendaciones de los Exámenes Médicos ocupacionales con énfasis osteomuscular
3. Continuar con el Programas de pausas activas (ejercicios de estiramiento) cada hora 
4. Realizar inspecciones locativas con el acompañamiento del COPASST
5. Continuar con Capacitaciones en higiene postural y cuidado de manos </t>
  </si>
  <si>
    <t>1. Conocer Plan de Emergencia y  puntos seguros dentro de la casa
2. Brindar capacitaciones en emergencias 
3. Conocer la ruta de evacuación, definir un punto de encuentro. 
4. Contar con elementos para la atención de emergencias (kit de primeros auxilios, extintor)</t>
  </si>
  <si>
    <t>1. Conocer Plan de Emergencias de la propiedad donde vive 
2. Capacitar a los trabajadores en respuesta ante emergencias.</t>
  </si>
  <si>
    <t>1. Reporte de actos y condiciones inseguras
2. Contar con cables entubados y debidamente empotrados.
3. Capacitar y entrenar a todo el personal  sobre cómo actuar en casos de emergencias, específicamente de incendios.</t>
  </si>
  <si>
    <t>1. Mantener los controles actuales
2. Pausas activas</t>
  </si>
  <si>
    <t>1. Protegerse de cambio de ambientes de calor a frío o por el contrario
2. Hidratación, bebidas calientes
Formación especifica en el riesgo a los trabajadores</t>
  </si>
  <si>
    <t xml:space="preserve">Capacitación en autocuidado
y en riesgo biológico; Aplicar MEDEVAC </t>
  </si>
  <si>
    <t>Condiciones de seguridad -  Actividades recreativas, deportivas o culturales</t>
  </si>
  <si>
    <t xml:space="preserve">EXTRAMUERALES </t>
  </si>
  <si>
    <t>Áreas externas</t>
  </si>
  <si>
    <t xml:space="preserve"> Recreativas,  deportivas o culturales extramurales - actividades externas </t>
  </si>
  <si>
    <t xml:space="preserve">TODOS </t>
  </si>
  <si>
    <t xml:space="preserve">Heridas
Politraumatismo
</t>
  </si>
  <si>
    <t>Politraumatismo - fracturas, trauma craneoencefálico. Traumas de tejido blando (cortaduras, hematomas, edema, raspaduras, luxaciones esguinces)</t>
  </si>
  <si>
    <r>
      <rPr>
        <b/>
        <sz val="8"/>
        <rFont val="Calibri"/>
        <family val="2"/>
        <scheme val="minor"/>
      </rPr>
      <t>Locativo Externo</t>
    </r>
    <r>
      <rPr>
        <sz val="8"/>
        <rFont val="Calibri"/>
        <family val="2"/>
        <scheme val="minor"/>
      </rPr>
      <t xml:space="preserve"> Condiciones inadecuadas en campos o terrenos utilizados  para actividades de recreación, deportivas, culturales o de capacitación organizado por la Entidad </t>
    </r>
  </si>
  <si>
    <t xml:space="preserve">Vías, caminos, senderos,terrenos deportivos </t>
  </si>
  <si>
    <r>
      <rPr>
        <b/>
        <sz val="8"/>
        <rFont val="Calibri"/>
        <family val="2"/>
        <scheme val="minor"/>
      </rPr>
      <t xml:space="preserve">Esfuerzo
</t>
    </r>
    <r>
      <rPr>
        <sz val="8"/>
        <rFont val="Calibri"/>
        <family val="2"/>
        <scheme val="minor"/>
      </rPr>
      <t xml:space="preserve">Por participación en eventos de Actividad Física Deportiva y Recreativas organizadas por la entidad  </t>
    </r>
  </si>
  <si>
    <t>Fracturas,  contusiones, traumatismos</t>
  </si>
  <si>
    <t>Pausas activas
Exámen médico ocupacional con énfasis osteomuscular
Reporte de condiciones de salud</t>
  </si>
  <si>
    <t>Exámen médico ocupacional con énfasis osteomuscular</t>
  </si>
  <si>
    <t>MEDEVAC, reporte ARL, charlas de autocuidado</t>
  </si>
  <si>
    <t>Reporte ARL
Si el servicio es prestado por otra entidad se verifican documentos de seguros tanto del vehiculo como del conductor</t>
  </si>
  <si>
    <t xml:space="preserve">1. Solicitar a los prestadores de transporte evidencias de la implementación del Plan Estratégico de Seguridad Vial PESV y Registros de capacitaciones en seguridad vial a los conductores contratistas. 
</t>
  </si>
  <si>
    <t xml:space="preserve">1. Reporte de condiciones inseguras </t>
  </si>
  <si>
    <t xml:space="preserve">Suministro de EPP - Tapabocas
Jornada de vacunación contra la influencia estacional </t>
  </si>
  <si>
    <t xml:space="preserve">Desarrollo de trabajo en territorio o localidades con presencia de animales como perros o gatos </t>
  </si>
  <si>
    <t>1. Programa de Valoraciones medicas para participación en eventos deportivos.
2. Acompañamiento a eventos deportivos.
3. Reporte de condiciones inseguras 
4. Charla de autocuidado</t>
  </si>
  <si>
    <t xml:space="preserve">
1. Inspección de puestos de trabajo planeadas.
2. Implementar recomendaciones del informe de condiciones de salud 
3. Exámenes Médicos ocupacionales con énfasis osteomuscular
4. Aplicación del PVE Biomecánico. Cuidado de manos 
5. Análisis de puesto de trabajo.
6.  Instalar software de pausas en los computadores.
7. Capacitaciones en Higiene Postural </t>
  </si>
  <si>
    <t xml:space="preserve">1. Actualizar el plan de emergencias y divulgarlo 
2. Divulgar los Procedimientos Operativos Normalizados PON´S
3. Continuar con los ejercicios de simulacro y realizar evaluacón, divulgar el resultado.
4. Capacitacion  a todo el personal en plan de emergencias.
5. Continuar con el Entrenamiento a brigadistas en  atencion  de desastres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</si>
</sst>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5">
    <font>
      <sz val="11"/>
      <color theme="1"/>
      <name val="Calibri"/>
      <family val="2"/>
      <scheme val="minor"/>
    </font>
    <font>
      <b/>
      <sz val="10"/>
      <name val="Arial"/>
      <family val="2"/>
    </font>
    <font>
      <b/>
      <sz val="8"/>
      <name val="Arial"/>
      <family val="2"/>
    </font>
    <font>
      <sz val="8"/>
      <name val="Arial"/>
      <family val="2"/>
    </font>
    <font>
      <sz val="7"/>
      <name val="Arial"/>
      <family val="2"/>
    </font>
    <font>
      <sz val="10"/>
      <name val="Arial"/>
      <family val="2"/>
    </font>
    <font>
      <sz val="9"/>
      <color indexed="81"/>
      <name val="Tahoma"/>
      <family val="2"/>
    </font>
    <font>
      <sz val="8"/>
      <color indexed="81"/>
      <name val="Tahoma"/>
      <family val="2"/>
    </font>
    <font>
      <sz val="8"/>
      <name val="Calibri"/>
      <family val="2"/>
    </font>
    <font>
      <sz val="12"/>
      <color indexed="81"/>
      <name val="Tahoma"/>
      <family val="2"/>
    </font>
    <font>
      <b/>
      <sz val="12"/>
      <color indexed="81"/>
      <name val="Tahoma"/>
      <family val="2"/>
    </font>
    <font>
      <b/>
      <sz val="8"/>
      <name val="Calibri"/>
      <family val="2"/>
    </font>
    <font>
      <sz val="12"/>
      <name val="Arial"/>
      <family val="2"/>
    </font>
    <font>
      <sz val="8"/>
      <color theme="1"/>
      <name val="Calibri"/>
      <family val="2"/>
      <scheme val="minor"/>
    </font>
    <font>
      <b/>
      <sz val="8"/>
      <name val="Calibri"/>
      <family val="2"/>
      <scheme val="minor"/>
    </font>
    <font>
      <sz val="8"/>
      <name val="Calibri"/>
      <family val="2"/>
      <scheme val="minor"/>
    </font>
    <font>
      <sz val="8"/>
      <color rgb="FF00B0F0"/>
      <name val="Arial"/>
      <family val="2"/>
    </font>
    <font>
      <sz val="11"/>
      <name val="Calibri"/>
      <family val="2"/>
      <scheme val="minor"/>
    </font>
    <font>
      <b/>
      <sz val="11"/>
      <name val="Calibri"/>
      <family val="2"/>
      <scheme val="minor"/>
    </font>
    <font>
      <b/>
      <sz val="16"/>
      <name val="Calibri"/>
      <family val="2"/>
      <scheme val="minor"/>
    </font>
    <font>
      <b/>
      <sz val="12"/>
      <name val="Calibri"/>
      <family val="2"/>
      <scheme val="minor"/>
    </font>
    <font>
      <b/>
      <sz val="24"/>
      <name val="Calibri"/>
      <family val="2"/>
      <scheme val="minor"/>
    </font>
    <font>
      <sz val="11"/>
      <color theme="1"/>
      <name val="Calibri"/>
      <family val="2"/>
      <scheme val="minor"/>
    </font>
    <font>
      <b/>
      <sz val="16"/>
      <name val="Arial"/>
      <family val="2"/>
    </font>
    <font>
      <b/>
      <sz val="10"/>
      <color theme="0"/>
      <name val="Arial"/>
      <family val="2"/>
    </font>
    <font>
      <b/>
      <sz val="8"/>
      <color theme="0"/>
      <name val="Arial"/>
      <family val="2"/>
    </font>
    <font>
      <b/>
      <sz val="10"/>
      <name val="Tahoma"/>
      <family val="2"/>
    </font>
    <font>
      <b/>
      <sz val="10"/>
      <color theme="0"/>
      <name val="Tahoma"/>
      <family val="2"/>
    </font>
    <font>
      <sz val="11"/>
      <color indexed="8"/>
      <name val="Calibri"/>
      <family val="2"/>
    </font>
    <font>
      <b/>
      <sz val="22"/>
      <name val="Calibri"/>
      <family val="2"/>
      <scheme val="minor"/>
    </font>
    <font>
      <b/>
      <sz val="14"/>
      <name val="Calibri"/>
      <family val="2"/>
      <scheme val="minor"/>
    </font>
    <font>
      <b/>
      <sz val="9"/>
      <name val="Arial"/>
      <family val="2"/>
    </font>
    <font>
      <sz val="9"/>
      <name val="Arial"/>
      <family val="2"/>
    </font>
    <font>
      <b/>
      <sz val="9"/>
      <color indexed="8"/>
      <name val="Arial"/>
      <family val="2"/>
    </font>
    <font>
      <sz val="8"/>
      <name val="Swis721 Md BT"/>
      <family val="2"/>
    </font>
    <font>
      <sz val="9"/>
      <color indexed="8"/>
      <name val="Arial"/>
      <family val="2"/>
    </font>
    <font>
      <b/>
      <sz val="20"/>
      <name val="Arial"/>
      <family val="2"/>
    </font>
    <font>
      <b/>
      <sz val="9"/>
      <color theme="0"/>
      <name val="Arial"/>
      <family val="2"/>
    </font>
    <font>
      <sz val="11"/>
      <name val="Calibri"/>
      <family val="2"/>
    </font>
    <font>
      <b/>
      <sz val="8"/>
      <color theme="0"/>
      <name val="Swis721 Md BT"/>
      <family val="2"/>
    </font>
    <font>
      <b/>
      <sz val="11"/>
      <color theme="1"/>
      <name val="Calibri"/>
      <family val="2"/>
      <scheme val="minor"/>
    </font>
    <font>
      <sz val="10"/>
      <color theme="1"/>
      <name val="Calibri"/>
      <family val="2"/>
      <scheme val="minor"/>
    </font>
    <font>
      <b/>
      <sz val="9"/>
      <color indexed="81"/>
      <name val="Tahoma"/>
      <family val="2"/>
    </font>
    <font>
      <sz val="10"/>
      <name val="Calibri"/>
      <family val="2"/>
      <scheme val="minor"/>
    </font>
    <font>
      <sz val="9"/>
      <name val="Calibri"/>
      <family val="2"/>
    </font>
  </fonts>
  <fills count="31">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indexed="17"/>
        <bgColor indexed="64"/>
      </patternFill>
    </fill>
    <fill>
      <patternFill patternType="solid">
        <fgColor rgb="FFFF6600"/>
        <bgColor indexed="64"/>
      </patternFill>
    </fill>
    <fill>
      <patternFill patternType="solid">
        <fgColor rgb="FFFFFF00"/>
        <bgColor indexed="64"/>
      </patternFill>
    </fill>
    <fill>
      <patternFill patternType="solid">
        <fgColor rgb="FF008000"/>
        <bgColor indexed="64"/>
      </patternFill>
    </fill>
    <fill>
      <patternFill patternType="solid">
        <fgColor rgb="FFFF0000"/>
        <bgColor indexed="64"/>
      </patternFill>
    </fill>
    <fill>
      <patternFill patternType="solid">
        <fgColor rgb="FF00B050"/>
        <bgColor indexed="64"/>
      </patternFill>
    </fill>
    <fill>
      <patternFill patternType="solid">
        <fgColor rgb="FFFF9900"/>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rgb="FF7030A0"/>
        <bgColor indexed="64"/>
      </patternFill>
    </fill>
    <fill>
      <patternFill patternType="solid">
        <fgColor theme="2"/>
        <bgColor indexed="64"/>
      </patternFill>
    </fill>
    <fill>
      <patternFill patternType="solid">
        <fgColor theme="1" tint="0.499984740745262"/>
        <bgColor rgb="FF000000"/>
      </patternFill>
    </fill>
    <fill>
      <patternFill patternType="solid">
        <fgColor theme="2"/>
        <bgColor rgb="FF000000"/>
      </patternFill>
    </fill>
    <fill>
      <patternFill patternType="solid">
        <fgColor theme="5"/>
        <bgColor indexed="64"/>
      </patternFill>
    </fill>
    <fill>
      <patternFill patternType="solid">
        <fgColor indexed="9"/>
        <bgColor auto="1"/>
      </patternFill>
    </fill>
    <fill>
      <patternFill patternType="solid">
        <fgColor theme="7"/>
        <bgColor indexed="64"/>
      </patternFill>
    </fill>
    <fill>
      <patternFill patternType="solid">
        <fgColor theme="9"/>
        <bgColor indexed="64"/>
      </patternFill>
    </fill>
    <fill>
      <patternFill patternType="solid">
        <fgColor rgb="FF7030A0"/>
        <bgColor indexed="22"/>
      </patternFill>
    </fill>
    <fill>
      <patternFill patternType="solid">
        <fgColor rgb="FF76E3FF"/>
        <bgColor indexed="64"/>
      </patternFill>
    </fill>
    <fill>
      <gradientFill degree="90">
        <stop position="0">
          <color theme="6" tint="0.80001220740379042"/>
        </stop>
        <stop position="1">
          <color theme="4" tint="0.59999389629810485"/>
        </stop>
      </gradientFill>
    </fill>
    <fill>
      <patternFill patternType="solid">
        <fgColor theme="0" tint="-0.14999847407452621"/>
        <bgColor indexed="64"/>
      </patternFill>
    </fill>
    <fill>
      <patternFill patternType="solid">
        <fgColor theme="7" tint="0.39997558519241921"/>
        <bgColor indexed="64"/>
      </patternFill>
    </fill>
    <fill>
      <patternFill patternType="solid">
        <fgColor rgb="FFFFC6C6"/>
        <bgColor indexed="64"/>
      </patternFill>
    </fill>
  </fills>
  <borders count="117">
    <border>
      <left/>
      <right/>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auto="1"/>
      </left>
      <right style="medium">
        <color indexed="64"/>
      </right>
      <top/>
      <bottom style="thin">
        <color auto="1"/>
      </bottom>
      <diagonal/>
    </border>
    <border>
      <left style="medium">
        <color indexed="64"/>
      </left>
      <right style="thin">
        <color auto="1"/>
      </right>
      <top/>
      <bottom style="thin">
        <color auto="1"/>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auto="1"/>
      </right>
      <top style="thin">
        <color auto="1"/>
      </top>
      <bottom/>
      <diagonal/>
    </border>
    <border>
      <left/>
      <right/>
      <top/>
      <bottom style="thin">
        <color indexed="8"/>
      </bottom>
      <diagonal/>
    </border>
    <border>
      <left style="double">
        <color indexed="8"/>
      </left>
      <right/>
      <top/>
      <bottom/>
      <diagonal/>
    </border>
    <border>
      <left/>
      <right style="double">
        <color indexed="8"/>
      </right>
      <top/>
      <bottom/>
      <diagonal/>
    </border>
    <border>
      <left style="medium">
        <color indexed="8"/>
      </left>
      <right/>
      <top style="medium">
        <color indexed="8"/>
      </top>
      <bottom style="hair">
        <color indexed="8"/>
      </bottom>
      <diagonal/>
    </border>
    <border>
      <left/>
      <right/>
      <top style="medium">
        <color indexed="8"/>
      </top>
      <bottom style="hair">
        <color indexed="8"/>
      </bottom>
      <diagonal/>
    </border>
    <border>
      <left/>
      <right style="medium">
        <color indexed="8"/>
      </right>
      <top style="medium">
        <color indexed="8"/>
      </top>
      <bottom style="hair">
        <color indexed="8"/>
      </bottom>
      <diagonal/>
    </border>
    <border>
      <left style="medium">
        <color indexed="8"/>
      </left>
      <right style="hair">
        <color indexed="8"/>
      </right>
      <top style="hair">
        <color indexed="8"/>
      </top>
      <bottom style="hair">
        <color indexed="8"/>
      </bottom>
      <diagonal/>
    </border>
    <border>
      <left style="hair">
        <color indexed="8"/>
      </left>
      <right style="hair">
        <color indexed="8"/>
      </right>
      <top style="hair">
        <color indexed="8"/>
      </top>
      <bottom style="hair">
        <color indexed="8"/>
      </bottom>
      <diagonal/>
    </border>
    <border>
      <left style="hair">
        <color indexed="8"/>
      </left>
      <right style="medium">
        <color indexed="8"/>
      </right>
      <top style="hair">
        <color indexed="8"/>
      </top>
      <bottom style="hair">
        <color indexed="8"/>
      </bottom>
      <diagonal/>
    </border>
    <border>
      <left style="medium">
        <color indexed="8"/>
      </left>
      <right/>
      <top style="hair">
        <color indexed="8"/>
      </top>
      <bottom style="medium">
        <color indexed="8"/>
      </bottom>
      <diagonal/>
    </border>
    <border>
      <left/>
      <right style="hair">
        <color indexed="8"/>
      </right>
      <top style="hair">
        <color indexed="8"/>
      </top>
      <bottom style="medium">
        <color indexed="8"/>
      </bottom>
      <diagonal/>
    </border>
    <border>
      <left style="hair">
        <color indexed="8"/>
      </left>
      <right style="hair">
        <color indexed="8"/>
      </right>
      <top style="hair">
        <color indexed="8"/>
      </top>
      <bottom style="medium">
        <color indexed="8"/>
      </bottom>
      <diagonal/>
    </border>
    <border>
      <left style="hair">
        <color indexed="8"/>
      </left>
      <right style="medium">
        <color indexed="8"/>
      </right>
      <top style="hair">
        <color indexed="8"/>
      </top>
      <bottom style="medium">
        <color indexed="8"/>
      </bottom>
      <diagonal/>
    </border>
    <border>
      <left style="medium">
        <color indexed="64"/>
      </left>
      <right/>
      <top style="medium">
        <color indexed="64"/>
      </top>
      <bottom/>
      <diagonal/>
    </border>
    <border>
      <left style="medium">
        <color indexed="64"/>
      </left>
      <right/>
      <top/>
      <bottom style="medium">
        <color indexed="64"/>
      </bottom>
      <diagonal/>
    </border>
    <border>
      <left/>
      <right/>
      <top style="thin">
        <color indexed="64"/>
      </top>
      <bottom style="thin">
        <color indexed="8"/>
      </bottom>
      <diagonal/>
    </border>
    <border>
      <left/>
      <right style="thin">
        <color indexed="8"/>
      </right>
      <top style="thin">
        <color indexed="8"/>
      </top>
      <bottom style="thin">
        <color indexed="8"/>
      </bottom>
      <diagonal/>
    </border>
    <border>
      <left style="double">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8"/>
      </left>
      <right style="double">
        <color indexed="8"/>
      </right>
      <top style="thin">
        <color indexed="8"/>
      </top>
      <bottom style="thin">
        <color indexed="8"/>
      </bottom>
      <diagonal/>
    </border>
    <border>
      <left style="thin">
        <color indexed="8"/>
      </left>
      <right style="thin">
        <color indexed="8"/>
      </right>
      <top/>
      <bottom style="thin">
        <color indexed="8"/>
      </bottom>
      <diagonal/>
    </border>
    <border>
      <left/>
      <right style="double">
        <color indexed="8"/>
      </right>
      <top/>
      <bottom style="thin">
        <color indexed="8"/>
      </bottom>
      <diagonal/>
    </border>
    <border>
      <left style="thin">
        <color indexed="64"/>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thin">
        <color auto="1"/>
      </left>
      <right style="thin">
        <color auto="1"/>
      </right>
      <top style="thin">
        <color auto="1"/>
      </top>
      <bottom/>
      <diagonal/>
    </border>
    <border>
      <left/>
      <right/>
      <top style="thin">
        <color indexed="64"/>
      </top>
      <bottom style="medium">
        <color indexed="64"/>
      </bottom>
      <diagonal/>
    </border>
    <border>
      <left style="medium">
        <color indexed="64"/>
      </left>
      <right/>
      <top/>
      <bottom/>
      <diagonal/>
    </border>
    <border>
      <left style="thin">
        <color indexed="64"/>
      </left>
      <right/>
      <top style="medium">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s>
  <cellStyleXfs count="10">
    <xf numFmtId="0" fontId="0" fillId="0" borderId="0"/>
    <xf numFmtId="0" fontId="5" fillId="0" borderId="0"/>
    <xf numFmtId="0" fontId="5" fillId="0" borderId="0"/>
    <xf numFmtId="0" fontId="5" fillId="0" borderId="0"/>
    <xf numFmtId="0" fontId="22" fillId="0" borderId="0"/>
    <xf numFmtId="0" fontId="22" fillId="0" borderId="0"/>
    <xf numFmtId="0" fontId="28" fillId="0" borderId="0" applyNumberFormat="0" applyFill="0" applyBorder="0" applyProtection="0"/>
    <xf numFmtId="0" fontId="5" fillId="0" borderId="0"/>
    <xf numFmtId="0" fontId="28" fillId="0" borderId="0" applyNumberFormat="0" applyFill="0" applyBorder="0" applyProtection="0"/>
    <xf numFmtId="0" fontId="28" fillId="0" borderId="0"/>
  </cellStyleXfs>
  <cellXfs count="442">
    <xf numFmtId="0" fontId="0" fillId="0" borderId="0" xfId="0"/>
    <xf numFmtId="0" fontId="0" fillId="0" borderId="0" xfId="0"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3" xfId="0" applyFont="1" applyFill="1" applyBorder="1" applyAlignment="1">
      <alignment vertical="center"/>
    </xf>
    <xf numFmtId="0" fontId="3" fillId="2" borderId="4" xfId="0" applyFont="1" applyFill="1" applyBorder="1" applyAlignment="1">
      <alignment horizontal="center" vertical="center"/>
    </xf>
    <xf numFmtId="0" fontId="3" fillId="2" borderId="5" xfId="0" applyFont="1" applyFill="1" applyBorder="1" applyAlignment="1">
      <alignment vertical="center"/>
    </xf>
    <xf numFmtId="0" fontId="3" fillId="2" borderId="6" xfId="0" applyFont="1" applyFill="1" applyBorder="1" applyAlignment="1">
      <alignment horizontal="center" vertical="center"/>
    </xf>
    <xf numFmtId="0" fontId="2" fillId="2" borderId="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5" xfId="0"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0" fontId="2" fillId="2" borderId="4" xfId="0" applyFont="1" applyFill="1" applyBorder="1" applyAlignment="1">
      <alignment horizontal="center" vertical="center"/>
    </xf>
    <xf numFmtId="0" fontId="2" fillId="2" borderId="6" xfId="0" applyFont="1" applyFill="1" applyBorder="1" applyAlignment="1">
      <alignment horizontal="center" vertical="center"/>
    </xf>
    <xf numFmtId="0" fontId="2" fillId="3" borderId="4"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13" fillId="0" borderId="4" xfId="0" applyFont="1" applyBorder="1" applyAlignment="1">
      <alignment horizontal="center" vertical="center" wrapText="1"/>
    </xf>
    <xf numFmtId="0" fontId="0" fillId="0" borderId="4" xfId="0" applyBorder="1" applyAlignment="1">
      <alignment horizontal="center" vertical="center"/>
    </xf>
    <xf numFmtId="0" fontId="3" fillId="9" borderId="3" xfId="0" applyFont="1" applyFill="1" applyBorder="1" applyAlignment="1">
      <alignment horizontal="center" vertical="center"/>
    </xf>
    <xf numFmtId="0" fontId="3" fillId="7" borderId="3" xfId="0" applyFont="1" applyFill="1" applyBorder="1" applyAlignment="1">
      <alignment horizontal="center" vertical="center"/>
    </xf>
    <xf numFmtId="0" fontId="3" fillId="10" borderId="3" xfId="0" applyFont="1" applyFill="1" applyBorder="1" applyAlignment="1">
      <alignment horizontal="center" vertical="center"/>
    </xf>
    <xf numFmtId="0" fontId="3" fillId="10" borderId="5" xfId="0" applyFont="1" applyFill="1" applyBorder="1" applyAlignment="1">
      <alignment horizontal="center" vertical="center"/>
    </xf>
    <xf numFmtId="0" fontId="3" fillId="9" borderId="4" xfId="3" applyFont="1" applyFill="1" applyBorder="1" applyAlignment="1">
      <alignment horizontal="center" vertical="center" wrapText="1"/>
    </xf>
    <xf numFmtId="0" fontId="3" fillId="7" borderId="4" xfId="3" applyFont="1" applyFill="1" applyBorder="1" applyAlignment="1">
      <alignment horizontal="center" vertical="center" wrapText="1"/>
    </xf>
    <xf numFmtId="0" fontId="3" fillId="10" borderId="4" xfId="3" applyFont="1" applyFill="1" applyBorder="1" applyAlignment="1">
      <alignment horizontal="center" vertical="center" wrapText="1"/>
    </xf>
    <xf numFmtId="0" fontId="0" fillId="10" borderId="0" xfId="0" applyFill="1" applyAlignment="1">
      <alignment horizontal="center" vertical="center"/>
    </xf>
    <xf numFmtId="0" fontId="0" fillId="7" borderId="0" xfId="0" applyFill="1" applyAlignment="1">
      <alignment horizontal="center" vertical="center"/>
    </xf>
    <xf numFmtId="0" fontId="0" fillId="11" borderId="0" xfId="0" applyFill="1" applyAlignment="1">
      <alignment horizontal="center" vertical="center"/>
    </xf>
    <xf numFmtId="0" fontId="0" fillId="9" borderId="0" xfId="0" applyFill="1" applyAlignment="1">
      <alignment horizontal="center" vertical="center"/>
    </xf>
    <xf numFmtId="0" fontId="15" fillId="12" borderId="4" xfId="0" applyFont="1" applyFill="1" applyBorder="1" applyAlignment="1">
      <alignment horizontal="center" vertical="center" wrapText="1"/>
    </xf>
    <xf numFmtId="0" fontId="15" fillId="0" borderId="4" xfId="0" applyFont="1" applyBorder="1" applyAlignment="1">
      <alignment horizontal="center" vertical="center" wrapText="1"/>
    </xf>
    <xf numFmtId="0" fontId="16" fillId="2" borderId="6" xfId="0" applyFont="1" applyFill="1" applyBorder="1" applyAlignment="1">
      <alignment horizontal="center" vertical="center" wrapText="1"/>
    </xf>
    <xf numFmtId="0" fontId="17" fillId="0" borderId="0" xfId="0" applyFont="1"/>
    <xf numFmtId="0" fontId="17" fillId="0" borderId="0" xfId="0" applyFont="1" applyAlignment="1">
      <alignment horizontal="center" vertical="center"/>
    </xf>
    <xf numFmtId="0" fontId="15" fillId="0" borderId="0" xfId="0" applyFont="1" applyAlignment="1">
      <alignment horizontal="left"/>
    </xf>
    <xf numFmtId="0" fontId="17" fillId="0" borderId="0" xfId="0" applyFont="1" applyAlignment="1">
      <alignment wrapText="1"/>
    </xf>
    <xf numFmtId="0" fontId="15" fillId="12" borderId="4" xfId="0" applyFont="1" applyFill="1" applyBorder="1" applyAlignment="1">
      <alignment horizontal="center" vertical="center"/>
    </xf>
    <xf numFmtId="0" fontId="15" fillId="13" borderId="4" xfId="0" applyFont="1" applyFill="1" applyBorder="1" applyAlignment="1">
      <alignment horizontal="center" vertical="center" wrapText="1"/>
    </xf>
    <xf numFmtId="0" fontId="17" fillId="0" borderId="4" xfId="0" applyFont="1" applyBorder="1" applyAlignment="1">
      <alignment horizontal="center" vertical="center"/>
    </xf>
    <xf numFmtId="0" fontId="15" fillId="13" borderId="2" xfId="0" applyFont="1" applyFill="1" applyBorder="1" applyAlignment="1">
      <alignment horizontal="center" vertical="center" wrapText="1"/>
    </xf>
    <xf numFmtId="0" fontId="15" fillId="0" borderId="4" xfId="0" applyFont="1" applyBorder="1" applyAlignment="1">
      <alignment horizontal="center" vertical="center"/>
    </xf>
    <xf numFmtId="0" fontId="17" fillId="0" borderId="0" xfId="0" applyFont="1" applyAlignment="1">
      <alignment vertical="center"/>
    </xf>
    <xf numFmtId="0" fontId="17" fillId="0" borderId="0" xfId="0" applyFont="1" applyAlignment="1">
      <alignment horizontal="center"/>
    </xf>
    <xf numFmtId="0" fontId="22" fillId="12" borderId="17" xfId="4" applyFill="1" applyBorder="1"/>
    <xf numFmtId="0" fontId="22" fillId="12" borderId="18" xfId="4" applyFill="1" applyBorder="1"/>
    <xf numFmtId="0" fontId="23" fillId="12" borderId="18" xfId="4" applyFont="1" applyFill="1" applyBorder="1" applyAlignment="1">
      <alignment vertical="center" wrapText="1"/>
    </xf>
    <xf numFmtId="0" fontId="22" fillId="0" borderId="0" xfId="4"/>
    <xf numFmtId="0" fontId="22" fillId="12" borderId="20" xfId="4" applyFill="1" applyBorder="1"/>
    <xf numFmtId="0" fontId="22" fillId="12" borderId="0" xfId="4" applyFill="1"/>
    <xf numFmtId="0" fontId="23" fillId="12" borderId="0" xfId="4" applyFont="1" applyFill="1" applyAlignment="1">
      <alignment vertical="center" wrapText="1"/>
    </xf>
    <xf numFmtId="0" fontId="22" fillId="12" borderId="21" xfId="4" applyFill="1" applyBorder="1"/>
    <xf numFmtId="0" fontId="5" fillId="12" borderId="0" xfId="4" applyFont="1" applyFill="1"/>
    <xf numFmtId="0" fontId="22" fillId="12" borderId="22" xfId="4" applyFill="1" applyBorder="1"/>
    <xf numFmtId="0" fontId="22" fillId="12" borderId="23" xfId="4" applyFill="1" applyBorder="1"/>
    <xf numFmtId="0" fontId="22" fillId="12" borderId="24" xfId="4" applyFill="1" applyBorder="1"/>
    <xf numFmtId="0" fontId="25" fillId="17" borderId="4" xfId="3" applyFont="1" applyFill="1" applyBorder="1" applyAlignment="1">
      <alignment horizontal="center" vertical="center" wrapText="1"/>
    </xf>
    <xf numFmtId="0" fontId="13" fillId="0" borderId="13" xfId="0" applyFont="1" applyBorder="1" applyAlignment="1">
      <alignment horizontal="center" vertical="center" wrapText="1"/>
    </xf>
    <xf numFmtId="0" fontId="13" fillId="0" borderId="2" xfId="0" applyFont="1" applyBorder="1" applyAlignment="1">
      <alignment horizontal="center" vertical="center" wrapText="1"/>
    </xf>
    <xf numFmtId="0" fontId="26" fillId="20" borderId="54" xfId="5" applyFont="1" applyFill="1" applyBorder="1" applyAlignment="1">
      <alignment horizontal="center" vertical="center" wrapText="1"/>
    </xf>
    <xf numFmtId="0" fontId="26" fillId="20" borderId="54" xfId="5" applyFont="1" applyFill="1" applyBorder="1" applyAlignment="1">
      <alignment horizontal="center" vertical="center"/>
    </xf>
    <xf numFmtId="0" fontId="13" fillId="0" borderId="24" xfId="0" applyFont="1" applyBorder="1" applyAlignment="1">
      <alignment horizontal="center" vertical="center" wrapText="1"/>
    </xf>
    <xf numFmtId="0" fontId="13" fillId="18" borderId="66" xfId="0" applyFont="1" applyFill="1" applyBorder="1" applyAlignment="1">
      <alignment horizontal="center" vertical="center" wrapText="1"/>
    </xf>
    <xf numFmtId="0" fontId="13" fillId="18" borderId="67" xfId="0" applyFont="1" applyFill="1" applyBorder="1" applyAlignment="1">
      <alignment horizontal="center" vertical="center" wrapText="1"/>
    </xf>
    <xf numFmtId="0" fontId="13" fillId="18" borderId="68" xfId="0" applyFont="1" applyFill="1" applyBorder="1" applyAlignment="1">
      <alignment horizontal="center" vertical="center" wrapText="1"/>
    </xf>
    <xf numFmtId="0" fontId="13" fillId="0" borderId="58" xfId="0" applyFont="1" applyBorder="1" applyAlignment="1">
      <alignment horizontal="center" vertical="center" wrapText="1"/>
    </xf>
    <xf numFmtId="0" fontId="13" fillId="0" borderId="70" xfId="0" applyFont="1" applyBorder="1" applyAlignment="1">
      <alignment horizontal="center" vertical="center" wrapText="1"/>
    </xf>
    <xf numFmtId="0" fontId="13" fillId="0" borderId="69" xfId="0" applyFont="1" applyBorder="1" applyAlignment="1">
      <alignment horizontal="center" vertical="center" wrapText="1"/>
    </xf>
    <xf numFmtId="0" fontId="13" fillId="0" borderId="54" xfId="0" applyFont="1" applyBorder="1" applyAlignment="1">
      <alignment horizontal="center" vertical="center" wrapText="1"/>
    </xf>
    <xf numFmtId="0" fontId="13" fillId="0" borderId="72"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55" xfId="0" applyFont="1" applyBorder="1" applyAlignment="1">
      <alignment horizontal="center" vertical="center" wrapText="1"/>
    </xf>
    <xf numFmtId="0" fontId="13" fillId="0" borderId="21" xfId="0" applyFont="1" applyBorder="1" applyAlignment="1">
      <alignment horizontal="center" vertical="center" wrapText="1"/>
    </xf>
    <xf numFmtId="0" fontId="26" fillId="20" borderId="53" xfId="5" applyFont="1" applyFill="1" applyBorder="1" applyAlignment="1">
      <alignment horizontal="center" vertical="center" wrapText="1"/>
    </xf>
    <xf numFmtId="0" fontId="26" fillId="20" borderId="72" xfId="5" applyFont="1" applyFill="1" applyBorder="1" applyAlignment="1">
      <alignment horizontal="center" vertical="center" wrapText="1"/>
    </xf>
    <xf numFmtId="0" fontId="13" fillId="0" borderId="59" xfId="0" applyFont="1" applyBorder="1" applyAlignment="1">
      <alignment horizontal="center" vertical="center" wrapText="1"/>
    </xf>
    <xf numFmtId="0" fontId="13" fillId="0" borderId="52" xfId="0" applyFont="1" applyBorder="1" applyAlignment="1">
      <alignment horizontal="center" vertical="center" wrapText="1"/>
    </xf>
    <xf numFmtId="0" fontId="13" fillId="0" borderId="53" xfId="0" applyFont="1" applyBorder="1" applyAlignment="1">
      <alignment horizontal="center" vertical="center" wrapText="1"/>
    </xf>
    <xf numFmtId="0" fontId="21" fillId="0" borderId="0" xfId="0" applyFont="1" applyAlignment="1">
      <alignment vertical="center"/>
    </xf>
    <xf numFmtId="1" fontId="8" fillId="0" borderId="2" xfId="0" applyNumberFormat="1" applyFont="1" applyBorder="1" applyAlignment="1">
      <alignment horizontal="center" vertical="center" wrapText="1"/>
    </xf>
    <xf numFmtId="0" fontId="8" fillId="0" borderId="2" xfId="0" applyFont="1" applyBorder="1" applyAlignment="1">
      <alignment horizontal="center" vertical="center" wrapText="1"/>
    </xf>
    <xf numFmtId="1" fontId="8" fillId="0" borderId="47" xfId="0" applyNumberFormat="1" applyFont="1" applyBorder="1" applyAlignment="1">
      <alignment horizontal="center" vertical="center" wrapText="1"/>
    </xf>
    <xf numFmtId="0" fontId="8" fillId="0" borderId="48" xfId="0" applyFont="1" applyBorder="1" applyAlignment="1">
      <alignment horizontal="center" vertical="center" wrapText="1"/>
    </xf>
    <xf numFmtId="1" fontId="8" fillId="0" borderId="52" xfId="0" applyNumberFormat="1" applyFont="1" applyBorder="1" applyAlignment="1">
      <alignment horizontal="center" vertical="center" wrapText="1"/>
    </xf>
    <xf numFmtId="1" fontId="8" fillId="0" borderId="53" xfId="0" applyNumberFormat="1" applyFont="1" applyBorder="1" applyAlignment="1">
      <alignment horizontal="center" vertical="center" wrapText="1"/>
    </xf>
    <xf numFmtId="0" fontId="8" fillId="0" borderId="54" xfId="0" applyFont="1" applyBorder="1" applyAlignment="1">
      <alignment horizontal="center" vertical="center" wrapText="1"/>
    </xf>
    <xf numFmtId="0" fontId="8" fillId="0" borderId="49" xfId="0" applyFont="1" applyBorder="1" applyAlignment="1">
      <alignment horizontal="center" vertical="center" wrapText="1"/>
    </xf>
    <xf numFmtId="0" fontId="8" fillId="0" borderId="25" xfId="0" applyFont="1" applyBorder="1" applyAlignment="1">
      <alignment horizontal="center" vertical="center" wrapText="1"/>
    </xf>
    <xf numFmtId="0" fontId="8" fillId="0" borderId="55" xfId="0" applyFont="1" applyBorder="1" applyAlignment="1">
      <alignment horizontal="center" vertical="center" wrapText="1"/>
    </xf>
    <xf numFmtId="0" fontId="15" fillId="0" borderId="2" xfId="0" applyFont="1" applyBorder="1" applyAlignment="1">
      <alignment horizontal="center" vertical="center" wrapText="1"/>
    </xf>
    <xf numFmtId="0" fontId="17" fillId="0" borderId="2" xfId="0" applyFont="1" applyBorder="1" applyAlignment="1">
      <alignment horizontal="center" vertical="center"/>
    </xf>
    <xf numFmtId="0" fontId="15" fillId="0" borderId="57" xfId="0" applyFont="1" applyBorder="1" applyAlignment="1">
      <alignment horizontal="center" vertical="center"/>
    </xf>
    <xf numFmtId="0" fontId="15" fillId="0" borderId="48" xfId="0" applyFont="1" applyBorder="1" applyAlignment="1">
      <alignment horizontal="center" vertical="center"/>
    </xf>
    <xf numFmtId="0" fontId="15" fillId="0" borderId="48" xfId="0" applyFont="1" applyBorder="1" applyAlignment="1">
      <alignment horizontal="center" vertical="center" wrapText="1"/>
    </xf>
    <xf numFmtId="0" fontId="15" fillId="12" borderId="48" xfId="0" applyFont="1" applyFill="1" applyBorder="1" applyAlignment="1">
      <alignment horizontal="center" vertical="center" wrapText="1"/>
    </xf>
    <xf numFmtId="0" fontId="17" fillId="0" borderId="48" xfId="0" applyFont="1" applyBorder="1" applyAlignment="1">
      <alignment horizontal="center" vertical="center"/>
    </xf>
    <xf numFmtId="0" fontId="15" fillId="0" borderId="71" xfId="0" applyFont="1" applyBorder="1" applyAlignment="1">
      <alignment horizontal="left" vertical="center" wrapText="1"/>
    </xf>
    <xf numFmtId="0" fontId="15" fillId="0" borderId="70" xfId="0" applyFont="1" applyBorder="1" applyAlignment="1">
      <alignment horizontal="left" vertical="center" wrapText="1"/>
    </xf>
    <xf numFmtId="0" fontId="15" fillId="0" borderId="54" xfId="0" applyFont="1" applyBorder="1" applyAlignment="1">
      <alignment horizontal="center" vertical="center" wrapText="1"/>
    </xf>
    <xf numFmtId="0" fontId="17" fillId="0" borderId="54" xfId="0" applyFont="1" applyBorder="1" applyAlignment="1">
      <alignment horizontal="center" vertical="center"/>
    </xf>
    <xf numFmtId="0" fontId="15" fillId="0" borderId="72" xfId="0" applyFont="1" applyBorder="1" applyAlignment="1">
      <alignment horizontal="left" vertical="center" wrapText="1"/>
    </xf>
    <xf numFmtId="0" fontId="18" fillId="14" borderId="60" xfId="0" applyFont="1" applyFill="1" applyBorder="1" applyAlignment="1">
      <alignment horizontal="center" vertical="center"/>
    </xf>
    <xf numFmtId="0" fontId="18" fillId="14" borderId="61" xfId="0" applyFont="1" applyFill="1" applyBorder="1" applyAlignment="1">
      <alignment horizontal="center" vertical="center" wrapText="1"/>
    </xf>
    <xf numFmtId="0" fontId="18" fillId="14" borderId="62" xfId="0" applyFont="1" applyFill="1" applyBorder="1" applyAlignment="1">
      <alignment horizontal="center" vertical="center"/>
    </xf>
    <xf numFmtId="0" fontId="18" fillId="14" borderId="60" xfId="0" applyFont="1" applyFill="1" applyBorder="1" applyAlignment="1">
      <alignment horizontal="center" vertical="center" wrapText="1"/>
    </xf>
    <xf numFmtId="0" fontId="18" fillId="14" borderId="62" xfId="0" applyFont="1" applyFill="1" applyBorder="1" applyAlignment="1">
      <alignment horizontal="center" vertical="center" wrapText="1"/>
    </xf>
    <xf numFmtId="0" fontId="18" fillId="14" borderId="65" xfId="0" applyFont="1" applyFill="1" applyBorder="1" applyAlignment="1">
      <alignment horizontal="center" vertical="center" wrapText="1"/>
    </xf>
    <xf numFmtId="0" fontId="18" fillId="14" borderId="62" xfId="0" applyFont="1" applyFill="1" applyBorder="1" applyAlignment="1">
      <alignment horizontal="center" wrapText="1"/>
    </xf>
    <xf numFmtId="0" fontId="8" fillId="0" borderId="4" xfId="0" applyFont="1" applyBorder="1" applyAlignment="1">
      <alignment horizontal="center" vertical="center" wrapText="1"/>
    </xf>
    <xf numFmtId="0" fontId="20" fillId="0" borderId="73" xfId="0" applyFont="1" applyBorder="1" applyAlignment="1">
      <alignment horizontal="center" vertical="center"/>
    </xf>
    <xf numFmtId="0" fontId="20" fillId="0" borderId="67" xfId="0" applyFont="1" applyBorder="1" applyAlignment="1">
      <alignment horizontal="center" vertical="center"/>
    </xf>
    <xf numFmtId="0" fontId="20" fillId="0" borderId="68" xfId="0" applyFont="1" applyBorder="1" applyAlignment="1">
      <alignment horizontal="center" vertical="center"/>
    </xf>
    <xf numFmtId="0" fontId="14" fillId="17" borderId="10" xfId="0" applyFont="1" applyFill="1" applyBorder="1" applyAlignment="1">
      <alignment horizontal="center" vertical="center"/>
    </xf>
    <xf numFmtId="0" fontId="14" fillId="17" borderId="10" xfId="0" applyFont="1" applyFill="1" applyBorder="1" applyAlignment="1">
      <alignment horizontal="center" vertical="center" wrapText="1"/>
    </xf>
    <xf numFmtId="0" fontId="14" fillId="17" borderId="65" xfId="0" applyFont="1" applyFill="1" applyBorder="1" applyAlignment="1">
      <alignment horizontal="center" vertical="center" wrapText="1"/>
    </xf>
    <xf numFmtId="0" fontId="18" fillId="17" borderId="60" xfId="0" applyFont="1" applyFill="1" applyBorder="1" applyAlignment="1">
      <alignment horizontal="center" vertical="center" wrapText="1"/>
    </xf>
    <xf numFmtId="0" fontId="18" fillId="17" borderId="61" xfId="0" applyFont="1" applyFill="1" applyBorder="1" applyAlignment="1">
      <alignment horizontal="center" vertical="center" wrapText="1"/>
    </xf>
    <xf numFmtId="0" fontId="18" fillId="17" borderId="65" xfId="0" applyFont="1" applyFill="1" applyBorder="1" applyAlignment="1">
      <alignment horizontal="center" vertical="center" wrapText="1"/>
    </xf>
    <xf numFmtId="0" fontId="18" fillId="17" borderId="74" xfId="0" applyFont="1" applyFill="1" applyBorder="1" applyAlignment="1">
      <alignment horizontal="center" vertical="center" wrapText="1"/>
    </xf>
    <xf numFmtId="0" fontId="18" fillId="17" borderId="75" xfId="0" applyFont="1" applyFill="1" applyBorder="1" applyAlignment="1">
      <alignment horizontal="center" vertical="center" wrapText="1"/>
    </xf>
    <xf numFmtId="0" fontId="15" fillId="13" borderId="48" xfId="0" applyFont="1" applyFill="1" applyBorder="1" applyAlignment="1">
      <alignment horizontal="center" vertical="center" wrapText="1"/>
    </xf>
    <xf numFmtId="0" fontId="15" fillId="0" borderId="13" xfId="0" applyFont="1" applyBorder="1" applyAlignment="1">
      <alignment horizontal="center" vertical="center"/>
    </xf>
    <xf numFmtId="0" fontId="15" fillId="0" borderId="69" xfId="0" applyFont="1" applyBorder="1" applyAlignment="1">
      <alignment horizontal="center" vertical="center"/>
    </xf>
    <xf numFmtId="0" fontId="15" fillId="13" borderId="54" xfId="0" applyFont="1" applyFill="1" applyBorder="1" applyAlignment="1">
      <alignment horizontal="center" vertical="center" wrapText="1"/>
    </xf>
    <xf numFmtId="0" fontId="15" fillId="13" borderId="61" xfId="0" applyFont="1" applyFill="1" applyBorder="1" applyAlignment="1">
      <alignment horizontal="center" vertical="center" wrapText="1"/>
    </xf>
    <xf numFmtId="0" fontId="8" fillId="0" borderId="61"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78" xfId="0" applyFont="1" applyBorder="1" applyAlignment="1">
      <alignment horizontal="center" vertical="center" wrapText="1"/>
    </xf>
    <xf numFmtId="0" fontId="8" fillId="0" borderId="71" xfId="0" applyFont="1" applyBorder="1" applyAlignment="1">
      <alignment horizontal="center" vertical="center" wrapText="1"/>
    </xf>
    <xf numFmtId="1" fontId="8" fillId="0" borderId="60" xfId="0" applyNumberFormat="1" applyFont="1" applyBorder="1" applyAlignment="1">
      <alignment horizontal="center" vertical="center" wrapText="1"/>
    </xf>
    <xf numFmtId="0" fontId="8" fillId="0" borderId="62" xfId="0" applyFont="1" applyBorder="1" applyAlignment="1">
      <alignment horizontal="center" vertical="center" wrapText="1"/>
    </xf>
    <xf numFmtId="1" fontId="8" fillId="0" borderId="79" xfId="0" applyNumberFormat="1" applyFont="1" applyBorder="1" applyAlignment="1">
      <alignment horizontal="center" vertical="center" wrapText="1"/>
    </xf>
    <xf numFmtId="1" fontId="8" fillId="0" borderId="11" xfId="0" applyNumberFormat="1" applyFont="1" applyBorder="1" applyAlignment="1">
      <alignment horizontal="center" vertical="center" wrapText="1"/>
    </xf>
    <xf numFmtId="0" fontId="17" fillId="0" borderId="61" xfId="0" applyFont="1" applyBorder="1" applyAlignment="1">
      <alignment horizontal="center" vertical="center"/>
    </xf>
    <xf numFmtId="0" fontId="15" fillId="0" borderId="61" xfId="0" applyFont="1" applyBorder="1" applyAlignment="1">
      <alignment horizontal="center" vertical="center" wrapText="1"/>
    </xf>
    <xf numFmtId="0" fontId="8" fillId="0" borderId="70" xfId="0" applyFont="1" applyBorder="1" applyAlignment="1">
      <alignment horizontal="center" vertical="center" wrapText="1"/>
    </xf>
    <xf numFmtId="0" fontId="15" fillId="15" borderId="4" xfId="0" applyFont="1" applyFill="1" applyBorder="1" applyAlignment="1">
      <alignment horizontal="center" vertical="center" wrapText="1"/>
    </xf>
    <xf numFmtId="0" fontId="17" fillId="15" borderId="4" xfId="0" applyFont="1" applyFill="1" applyBorder="1" applyAlignment="1">
      <alignment horizontal="center" vertical="center"/>
    </xf>
    <xf numFmtId="0" fontId="31" fillId="12" borderId="81" xfId="7" applyFont="1" applyFill="1" applyBorder="1" applyAlignment="1">
      <alignment horizontal="center" vertical="center"/>
    </xf>
    <xf numFmtId="0" fontId="31" fillId="12" borderId="0" xfId="7" applyFont="1" applyFill="1" applyAlignment="1">
      <alignment horizontal="center" vertical="center"/>
    </xf>
    <xf numFmtId="0" fontId="32" fillId="0" borderId="0" xfId="7" applyFont="1" applyAlignment="1">
      <alignment horizontal="center" vertical="center" wrapText="1"/>
    </xf>
    <xf numFmtId="0" fontId="32" fillId="12" borderId="0" xfId="7" applyFont="1" applyFill="1" applyAlignment="1">
      <alignment horizontal="center" vertical="center" wrapText="1"/>
    </xf>
    <xf numFmtId="0" fontId="32" fillId="12" borderId="82" xfId="7" applyFont="1" applyFill="1" applyBorder="1" applyAlignment="1">
      <alignment horizontal="center" vertical="center"/>
    </xf>
    <xf numFmtId="0" fontId="28" fillId="12" borderId="0" xfId="8" applyNumberFormat="1" applyFill="1"/>
    <xf numFmtId="0" fontId="34" fillId="12" borderId="0" xfId="2" applyFont="1" applyFill="1" applyAlignment="1">
      <alignment horizontal="center" vertical="center" wrapText="1"/>
    </xf>
    <xf numFmtId="49" fontId="33" fillId="22" borderId="86" xfId="8" applyNumberFormat="1" applyFont="1" applyFill="1" applyBorder="1" applyAlignment="1">
      <alignment horizontal="center" vertical="center" wrapText="1"/>
    </xf>
    <xf numFmtId="49" fontId="33" fillId="22" borderId="87" xfId="8" applyNumberFormat="1" applyFont="1" applyFill="1" applyBorder="1" applyAlignment="1">
      <alignment horizontal="center" vertical="center" wrapText="1"/>
    </xf>
    <xf numFmtId="49" fontId="33" fillId="22" borderId="88" xfId="8" applyNumberFormat="1" applyFont="1" applyFill="1" applyBorder="1" applyAlignment="1">
      <alignment horizontal="center" vertical="center" wrapText="1"/>
    </xf>
    <xf numFmtId="49" fontId="35" fillId="9" borderId="86" xfId="8" applyNumberFormat="1" applyFont="1" applyFill="1" applyBorder="1"/>
    <xf numFmtId="49" fontId="35" fillId="22" borderId="87" xfId="8" applyNumberFormat="1" applyFont="1" applyFill="1" applyBorder="1"/>
    <xf numFmtId="0" fontId="35" fillId="12" borderId="87" xfId="8" applyNumberFormat="1" applyFont="1" applyFill="1" applyBorder="1" applyAlignment="1">
      <alignment horizontal="center" vertical="center"/>
    </xf>
    <xf numFmtId="164" fontId="35" fillId="22" borderId="88" xfId="8" applyNumberFormat="1" applyFont="1" applyFill="1" applyBorder="1"/>
    <xf numFmtId="49" fontId="35" fillId="21" borderId="86" xfId="8" applyNumberFormat="1" applyFont="1" applyFill="1" applyBorder="1"/>
    <xf numFmtId="49" fontId="35" fillId="23" borderId="86" xfId="8" applyNumberFormat="1" applyFont="1" applyFill="1" applyBorder="1"/>
    <xf numFmtId="49" fontId="35" fillId="24" borderId="86" xfId="8" applyNumberFormat="1" applyFont="1" applyFill="1" applyBorder="1"/>
    <xf numFmtId="0" fontId="35" fillId="22" borderId="91" xfId="8" applyNumberFormat="1" applyFont="1" applyFill="1" applyBorder="1" applyAlignment="1">
      <alignment horizontal="center" vertical="center"/>
    </xf>
    <xf numFmtId="164" fontId="35" fillId="22" borderId="92" xfId="8" applyNumberFormat="1" applyFont="1" applyFill="1" applyBorder="1"/>
    <xf numFmtId="0" fontId="28" fillId="0" borderId="0" xfId="9"/>
    <xf numFmtId="0" fontId="28" fillId="12" borderId="0" xfId="9" applyFill="1"/>
    <xf numFmtId="0" fontId="32" fillId="12" borderId="0" xfId="7" applyFont="1" applyFill="1" applyAlignment="1">
      <alignment horizontal="center" vertical="center"/>
    </xf>
    <xf numFmtId="0" fontId="34" fillId="0" borderId="100" xfId="2" applyFont="1" applyBorder="1" applyAlignment="1">
      <alignment horizontal="center" vertical="center" wrapText="1"/>
    </xf>
    <xf numFmtId="0" fontId="34" fillId="0" borderId="4" xfId="2" applyFont="1" applyBorder="1" applyAlignment="1">
      <alignment horizontal="center" vertical="center" wrapText="1"/>
    </xf>
    <xf numFmtId="0" fontId="34" fillId="0" borderId="98" xfId="2" applyFont="1" applyBorder="1" applyAlignment="1">
      <alignment horizontal="center" vertical="center" wrapText="1"/>
    </xf>
    <xf numFmtId="0" fontId="38" fillId="0" borderId="0" xfId="9" applyFont="1"/>
    <xf numFmtId="0" fontId="8" fillId="0" borderId="108" xfId="0" applyFont="1" applyBorder="1" applyAlignment="1">
      <alignment horizontal="center" vertical="center" wrapText="1"/>
    </xf>
    <xf numFmtId="0" fontId="8" fillId="0" borderId="109" xfId="0" applyFont="1" applyBorder="1" applyAlignment="1">
      <alignment horizontal="center" vertical="center" wrapText="1"/>
    </xf>
    <xf numFmtId="0" fontId="15" fillId="0" borderId="110" xfId="0" applyFont="1" applyBorder="1" applyAlignment="1">
      <alignment horizontal="center" vertical="center"/>
    </xf>
    <xf numFmtId="0" fontId="15" fillId="0" borderId="111" xfId="0" applyFont="1" applyBorder="1" applyAlignment="1">
      <alignment horizontal="center" vertical="center" wrapText="1"/>
    </xf>
    <xf numFmtId="0" fontId="17" fillId="0" borderId="108" xfId="0" applyFont="1" applyBorder="1" applyAlignment="1">
      <alignment horizontal="center" vertical="center"/>
    </xf>
    <xf numFmtId="0" fontId="15" fillId="0" borderId="108" xfId="0" applyFont="1" applyBorder="1" applyAlignment="1">
      <alignment horizontal="center" vertical="center" wrapText="1"/>
    </xf>
    <xf numFmtId="0" fontId="17" fillId="0" borderId="111" xfId="0" applyFont="1" applyBorder="1" applyAlignment="1">
      <alignment horizontal="center" vertical="center"/>
    </xf>
    <xf numFmtId="0" fontId="15" fillId="13" borderId="108" xfId="0" applyFont="1" applyFill="1" applyBorder="1" applyAlignment="1">
      <alignment horizontal="center" vertical="center" wrapText="1"/>
    </xf>
    <xf numFmtId="0" fontId="17" fillId="0" borderId="4" xfId="0" applyFont="1" applyBorder="1"/>
    <xf numFmtId="0" fontId="15" fillId="12" borderId="13" xfId="0" applyFont="1" applyFill="1" applyBorder="1" applyAlignment="1">
      <alignment horizontal="center" vertical="center"/>
    </xf>
    <xf numFmtId="0" fontId="17" fillId="12" borderId="4" xfId="0" applyFont="1" applyFill="1" applyBorder="1" applyAlignment="1">
      <alignment horizontal="center" vertical="center"/>
    </xf>
    <xf numFmtId="0" fontId="17" fillId="12" borderId="0" xfId="0" applyFont="1" applyFill="1"/>
    <xf numFmtId="0" fontId="17" fillId="12" borderId="48" xfId="0" applyFont="1" applyFill="1" applyBorder="1" applyAlignment="1">
      <alignment horizontal="center" vertical="center"/>
    </xf>
    <xf numFmtId="1" fontId="8" fillId="12" borderId="52" xfId="0" applyNumberFormat="1" applyFont="1" applyFill="1" applyBorder="1" applyAlignment="1">
      <alignment horizontal="center" vertical="center" wrapText="1"/>
    </xf>
    <xf numFmtId="0" fontId="8" fillId="12" borderId="4" xfId="0" applyFont="1" applyFill="1" applyBorder="1" applyAlignment="1">
      <alignment horizontal="center" vertical="center" wrapText="1"/>
    </xf>
    <xf numFmtId="0" fontId="8" fillId="12" borderId="25" xfId="0" applyFont="1" applyFill="1" applyBorder="1" applyAlignment="1">
      <alignment horizontal="center" vertical="center" wrapText="1"/>
    </xf>
    <xf numFmtId="0" fontId="17" fillId="12" borderId="4" xfId="0" applyFont="1" applyFill="1" applyBorder="1"/>
    <xf numFmtId="0" fontId="15" fillId="0" borderId="4" xfId="0" applyFont="1" applyBorder="1" applyAlignment="1">
      <alignment horizontal="left" vertical="center" wrapText="1"/>
    </xf>
    <xf numFmtId="0" fontId="15" fillId="0" borderId="4" xfId="0" applyFont="1" applyBorder="1" applyAlignment="1">
      <alignment horizontal="left"/>
    </xf>
    <xf numFmtId="0" fontId="15" fillId="12" borderId="4" xfId="0" applyFont="1" applyFill="1" applyBorder="1" applyAlignment="1">
      <alignment horizontal="left" vertical="center" wrapText="1"/>
    </xf>
    <xf numFmtId="14" fontId="20" fillId="0" borderId="57" xfId="0" applyNumberFormat="1" applyFont="1" applyBorder="1" applyAlignment="1">
      <alignment horizontal="center" vertical="center"/>
    </xf>
    <xf numFmtId="14" fontId="20" fillId="0" borderId="13" xfId="0" applyNumberFormat="1" applyFont="1" applyBorder="1" applyAlignment="1">
      <alignment horizontal="center" vertical="center"/>
    </xf>
    <xf numFmtId="0" fontId="20" fillId="0" borderId="69" xfId="0" applyFont="1" applyBorder="1" applyAlignment="1">
      <alignment horizontal="center" vertical="center"/>
    </xf>
    <xf numFmtId="0" fontId="18" fillId="12" borderId="62" xfId="0" applyFont="1" applyFill="1" applyBorder="1" applyAlignment="1">
      <alignment horizontal="center" vertical="center"/>
    </xf>
    <xf numFmtId="0" fontId="15" fillId="12" borderId="54" xfId="0" applyFont="1" applyFill="1" applyBorder="1" applyAlignment="1">
      <alignment horizontal="center" vertical="center" wrapText="1"/>
    </xf>
    <xf numFmtId="0" fontId="15" fillId="12" borderId="111" xfId="0" applyFont="1" applyFill="1" applyBorder="1" applyAlignment="1">
      <alignment horizontal="center" vertical="center" wrapText="1"/>
    </xf>
    <xf numFmtId="0" fontId="15" fillId="12" borderId="13" xfId="0" applyFont="1" applyFill="1" applyBorder="1" applyAlignment="1">
      <alignment horizontal="center" vertical="center" wrapText="1"/>
    </xf>
    <xf numFmtId="0" fontId="18" fillId="17" borderId="114" xfId="0" applyFont="1" applyFill="1" applyBorder="1" applyAlignment="1">
      <alignment horizontal="center" vertical="center" wrapText="1"/>
    </xf>
    <xf numFmtId="0" fontId="15" fillId="0" borderId="107" xfId="0" applyFont="1" applyBorder="1" applyAlignment="1">
      <alignment horizontal="left" vertical="center" wrapText="1"/>
    </xf>
    <xf numFmtId="0" fontId="17" fillId="0" borderId="107" xfId="0" applyFont="1" applyBorder="1"/>
    <xf numFmtId="0" fontId="15" fillId="0" borderId="49" xfId="0" applyFont="1" applyBorder="1" applyAlignment="1">
      <alignment horizontal="center" vertical="center" wrapText="1"/>
    </xf>
    <xf numFmtId="0" fontId="15" fillId="0" borderId="25" xfId="0" applyFont="1" applyBorder="1" applyAlignment="1">
      <alignment horizontal="center" vertical="center" wrapText="1"/>
    </xf>
    <xf numFmtId="0" fontId="15" fillId="0" borderId="55" xfId="0" applyFont="1" applyBorder="1" applyAlignment="1">
      <alignment horizontal="center" vertical="center" wrapText="1"/>
    </xf>
    <xf numFmtId="0" fontId="15" fillId="0" borderId="0" xfId="0" applyFont="1" applyAlignment="1">
      <alignment horizontal="center" vertical="center" wrapText="1"/>
    </xf>
    <xf numFmtId="1" fontId="8" fillId="28" borderId="47" xfId="0" applyNumberFormat="1" applyFont="1" applyFill="1" applyBorder="1" applyAlignment="1">
      <alignment horizontal="center" vertical="center" wrapText="1"/>
    </xf>
    <xf numFmtId="0" fontId="8" fillId="28" borderId="48" xfId="0" applyFont="1" applyFill="1" applyBorder="1" applyAlignment="1">
      <alignment horizontal="center" vertical="center" wrapText="1"/>
    </xf>
    <xf numFmtId="0" fontId="8" fillId="28" borderId="49" xfId="0" applyFont="1" applyFill="1" applyBorder="1" applyAlignment="1">
      <alignment horizontal="center" vertical="center" wrapText="1"/>
    </xf>
    <xf numFmtId="1" fontId="8" fillId="28" borderId="52" xfId="0" applyNumberFormat="1" applyFont="1" applyFill="1" applyBorder="1" applyAlignment="1">
      <alignment horizontal="center" vertical="center" wrapText="1"/>
    </xf>
    <xf numFmtId="0" fontId="8" fillId="28" borderId="4" xfId="0" applyFont="1" applyFill="1" applyBorder="1" applyAlignment="1">
      <alignment horizontal="center" vertical="center" wrapText="1"/>
    </xf>
    <xf numFmtId="0" fontId="8" fillId="28" borderId="25" xfId="0" applyFont="1" applyFill="1" applyBorder="1" applyAlignment="1">
      <alignment horizontal="center" vertical="center" wrapText="1"/>
    </xf>
    <xf numFmtId="1" fontId="8" fillId="29" borderId="52" xfId="0" applyNumberFormat="1" applyFont="1" applyFill="1" applyBorder="1" applyAlignment="1">
      <alignment horizontal="center" vertical="center" wrapText="1"/>
    </xf>
    <xf numFmtId="0" fontId="8" fillId="29" borderId="4" xfId="0" applyFont="1" applyFill="1" applyBorder="1" applyAlignment="1">
      <alignment horizontal="center" vertical="center" wrapText="1"/>
    </xf>
    <xf numFmtId="0" fontId="8" fillId="29" borderId="25" xfId="0" applyFont="1" applyFill="1" applyBorder="1" applyAlignment="1">
      <alignment horizontal="center" vertical="center" wrapText="1"/>
    </xf>
    <xf numFmtId="0" fontId="8" fillId="29" borderId="48" xfId="0" applyFont="1" applyFill="1" applyBorder="1" applyAlignment="1">
      <alignment horizontal="center" vertical="center" wrapText="1"/>
    </xf>
    <xf numFmtId="0" fontId="8" fillId="29" borderId="49" xfId="0" applyFont="1" applyFill="1" applyBorder="1" applyAlignment="1">
      <alignment horizontal="center" vertical="center" wrapText="1"/>
    </xf>
    <xf numFmtId="0" fontId="15" fillId="12" borderId="4" xfId="0" applyFont="1" applyFill="1" applyBorder="1" applyAlignment="1">
      <alignment horizontal="left"/>
    </xf>
    <xf numFmtId="0" fontId="41" fillId="0" borderId="4" xfId="0" applyFont="1" applyBorder="1" applyAlignment="1">
      <alignment horizontal="center" vertical="center"/>
    </xf>
    <xf numFmtId="0" fontId="40" fillId="27" borderId="64" xfId="0" applyFont="1" applyFill="1" applyBorder="1" applyAlignment="1">
      <alignment horizontal="center" vertical="center" wrapText="1"/>
    </xf>
    <xf numFmtId="1" fontId="8" fillId="30" borderId="52" xfId="0" applyNumberFormat="1" applyFont="1" applyFill="1" applyBorder="1" applyAlignment="1">
      <alignment horizontal="center" vertical="center" wrapText="1"/>
    </xf>
    <xf numFmtId="0" fontId="17" fillId="30" borderId="4" xfId="0" applyFont="1" applyFill="1" applyBorder="1" applyAlignment="1">
      <alignment horizontal="center" vertical="center"/>
    </xf>
    <xf numFmtId="0" fontId="15" fillId="30" borderId="4" xfId="0" applyFont="1" applyFill="1" applyBorder="1" applyAlignment="1">
      <alignment horizontal="center" vertical="center" wrapText="1"/>
    </xf>
    <xf numFmtId="0" fontId="15" fillId="30" borderId="2" xfId="0" applyFont="1" applyFill="1" applyBorder="1" applyAlignment="1">
      <alignment horizontal="center" vertical="center" wrapText="1"/>
    </xf>
    <xf numFmtId="0" fontId="15" fillId="30" borderId="4" xfId="0" applyFont="1" applyFill="1" applyBorder="1" applyAlignment="1">
      <alignment horizontal="left" vertical="center" wrapText="1"/>
    </xf>
    <xf numFmtId="0" fontId="17" fillId="30" borderId="4" xfId="0" applyFont="1" applyFill="1" applyBorder="1"/>
    <xf numFmtId="0" fontId="17" fillId="0" borderId="0" xfId="0" applyFont="1" applyAlignment="1">
      <alignment horizontal="center" wrapText="1"/>
    </xf>
    <xf numFmtId="0" fontId="15" fillId="12" borderId="57" xfId="0" applyFont="1" applyFill="1" applyBorder="1" applyAlignment="1">
      <alignment horizontal="center" vertical="center"/>
    </xf>
    <xf numFmtId="0" fontId="15" fillId="12" borderId="48" xfId="0" applyFont="1" applyFill="1" applyBorder="1" applyAlignment="1">
      <alignment horizontal="center" vertical="center"/>
    </xf>
    <xf numFmtId="0" fontId="15" fillId="12" borderId="69" xfId="0" applyFont="1" applyFill="1" applyBorder="1" applyAlignment="1">
      <alignment horizontal="center" vertical="center"/>
    </xf>
    <xf numFmtId="0" fontId="17" fillId="12" borderId="54" xfId="0" applyFont="1" applyFill="1" applyBorder="1" applyAlignment="1">
      <alignment horizontal="center" vertical="center"/>
    </xf>
    <xf numFmtId="0" fontId="18" fillId="27" borderId="10" xfId="0" applyFont="1" applyFill="1" applyBorder="1" applyAlignment="1">
      <alignment horizontal="center" vertical="center" wrapText="1"/>
    </xf>
    <xf numFmtId="0" fontId="43" fillId="0" borderId="107" xfId="0" applyFont="1" applyBorder="1" applyAlignment="1">
      <alignment horizontal="center" vertical="center"/>
    </xf>
    <xf numFmtId="9" fontId="43" fillId="0" borderId="107" xfId="0" applyNumberFormat="1" applyFont="1" applyBorder="1" applyAlignment="1">
      <alignment horizontal="center" vertical="center"/>
    </xf>
    <xf numFmtId="9" fontId="43" fillId="0" borderId="4" xfId="0" applyNumberFormat="1" applyFont="1" applyBorder="1" applyAlignment="1">
      <alignment horizontal="center" vertical="center"/>
    </xf>
    <xf numFmtId="0" fontId="43" fillId="12" borderId="107" xfId="0" applyFont="1" applyFill="1" applyBorder="1" applyAlignment="1">
      <alignment horizontal="center" vertical="center"/>
    </xf>
    <xf numFmtId="9" fontId="43" fillId="12" borderId="4" xfId="0" applyNumberFormat="1" applyFont="1" applyFill="1" applyBorder="1" applyAlignment="1">
      <alignment horizontal="center" vertical="center"/>
    </xf>
    <xf numFmtId="0" fontId="43" fillId="30" borderId="107" xfId="0" applyFont="1" applyFill="1" applyBorder="1" applyAlignment="1">
      <alignment horizontal="center" vertical="center"/>
    </xf>
    <xf numFmtId="9" fontId="43" fillId="30" borderId="4" xfId="0" applyNumberFormat="1" applyFont="1" applyFill="1" applyBorder="1" applyAlignment="1">
      <alignment horizontal="center" vertical="center"/>
    </xf>
    <xf numFmtId="0" fontId="44" fillId="0" borderId="115" xfId="0" applyFont="1" applyBorder="1" applyAlignment="1">
      <alignment horizontal="left" vertical="center" wrapText="1"/>
    </xf>
    <xf numFmtId="0" fontId="44" fillId="0" borderId="115" xfId="0" applyFont="1" applyBorder="1" applyAlignment="1">
      <alignment horizontal="center" vertical="center" wrapText="1"/>
    </xf>
    <xf numFmtId="0" fontId="23" fillId="12" borderId="18" xfId="4" applyFont="1" applyFill="1" applyBorder="1" applyAlignment="1">
      <alignment horizontal="center" vertical="center" wrapText="1"/>
    </xf>
    <xf numFmtId="0" fontId="23" fillId="12" borderId="19" xfId="4" applyFont="1" applyFill="1" applyBorder="1" applyAlignment="1">
      <alignment horizontal="center" vertical="center" wrapText="1"/>
    </xf>
    <xf numFmtId="0" fontId="23" fillId="12" borderId="0" xfId="4" applyFont="1" applyFill="1" applyAlignment="1">
      <alignment horizontal="center" vertical="center" wrapText="1"/>
    </xf>
    <xf numFmtId="0" fontId="23" fillId="12" borderId="21" xfId="4" applyFont="1" applyFill="1" applyBorder="1" applyAlignment="1">
      <alignment horizontal="center" vertical="center" wrapText="1"/>
    </xf>
    <xf numFmtId="0" fontId="3" fillId="2" borderId="6" xfId="0" applyFont="1" applyFill="1" applyBorder="1" applyAlignment="1">
      <alignment horizontal="justify" vertical="center" wrapText="1"/>
    </xf>
    <xf numFmtId="0" fontId="3" fillId="2" borderId="8" xfId="0" applyFont="1" applyFill="1" applyBorder="1" applyAlignment="1">
      <alignment horizontal="justify" vertical="center" wrapText="1"/>
    </xf>
    <xf numFmtId="0" fontId="24" fillId="17" borderId="27" xfId="0" applyFont="1" applyFill="1" applyBorder="1" applyAlignment="1">
      <alignment horizontal="center" vertical="center" wrapText="1"/>
    </xf>
    <xf numFmtId="0" fontId="24" fillId="17" borderId="28" xfId="0" applyFont="1" applyFill="1" applyBorder="1" applyAlignment="1">
      <alignment horizontal="center" vertical="center" wrapText="1"/>
    </xf>
    <xf numFmtId="0" fontId="24" fillId="17" borderId="29"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3" fillId="2" borderId="4" xfId="0" applyFont="1" applyFill="1" applyBorder="1" applyAlignment="1">
      <alignment horizontal="justify" vertical="center" wrapText="1"/>
    </xf>
    <xf numFmtId="0" fontId="3" fillId="2" borderId="7" xfId="0" applyFont="1" applyFill="1" applyBorder="1" applyAlignment="1">
      <alignment horizontal="justify" vertical="center" wrapText="1"/>
    </xf>
    <xf numFmtId="0" fontId="3" fillId="0" borderId="4" xfId="0" applyFont="1" applyBorder="1" applyAlignment="1">
      <alignment horizontal="justify" vertical="center" wrapText="1"/>
    </xf>
    <xf numFmtId="0" fontId="3" fillId="0" borderId="7" xfId="0" applyFont="1" applyBorder="1" applyAlignment="1">
      <alignment horizontal="justify" vertical="center" wrapText="1"/>
    </xf>
    <xf numFmtId="0" fontId="4" fillId="0" borderId="6" xfId="0" applyFont="1" applyBorder="1" applyAlignment="1">
      <alignment horizontal="justify" vertical="center" wrapText="1"/>
    </xf>
    <xf numFmtId="0" fontId="4" fillId="0" borderId="8" xfId="0" applyFont="1" applyBorder="1" applyAlignment="1">
      <alignment horizontal="justify" vertical="center" wrapText="1"/>
    </xf>
    <xf numFmtId="0" fontId="3" fillId="0" borderId="4" xfId="3" applyFont="1" applyBorder="1" applyAlignment="1">
      <alignment horizontal="center" vertical="center" wrapText="1"/>
    </xf>
    <xf numFmtId="0" fontId="24" fillId="17" borderId="31" xfId="0" applyFont="1" applyFill="1" applyBorder="1" applyAlignment="1">
      <alignment horizontal="center" vertical="center" wrapText="1"/>
    </xf>
    <xf numFmtId="0" fontId="24" fillId="17" borderId="32" xfId="0" applyFont="1" applyFill="1" applyBorder="1" applyAlignment="1">
      <alignment horizontal="center" vertical="center" wrapText="1"/>
    </xf>
    <xf numFmtId="0" fontId="24" fillId="17" borderId="33"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3" fillId="2" borderId="4"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8" xfId="0" applyFont="1" applyFill="1" applyBorder="1" applyAlignment="1">
      <alignment horizontal="left" vertical="center" wrapText="1"/>
    </xf>
    <xf numFmtId="0" fontId="24" fillId="17" borderId="34" xfId="0" applyFont="1" applyFill="1" applyBorder="1" applyAlignment="1">
      <alignment horizontal="center" vertical="center" wrapText="1"/>
    </xf>
    <xf numFmtId="0" fontId="24" fillId="17" borderId="35" xfId="0" applyFont="1" applyFill="1" applyBorder="1" applyAlignment="1">
      <alignment horizontal="center" vertical="center" wrapText="1"/>
    </xf>
    <xf numFmtId="0" fontId="24" fillId="17" borderId="36"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26"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3" fillId="2" borderId="25"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37" xfId="0" applyFont="1" applyFill="1" applyBorder="1" applyAlignment="1">
      <alignment horizontal="left" vertical="center" wrapText="1"/>
    </xf>
    <xf numFmtId="0" fontId="1" fillId="0" borderId="38" xfId="3" applyFont="1" applyBorder="1" applyAlignment="1">
      <alignment horizontal="center" vertical="center"/>
    </xf>
    <xf numFmtId="0" fontId="1" fillId="0" borderId="0" xfId="3" applyFont="1" applyAlignment="1">
      <alignment horizontal="center" vertical="center"/>
    </xf>
    <xf numFmtId="0" fontId="25" fillId="17" borderId="4" xfId="3" applyFont="1" applyFill="1" applyBorder="1" applyAlignment="1">
      <alignment horizontal="center" vertical="center" wrapText="1"/>
    </xf>
    <xf numFmtId="0" fontId="3" fillId="2" borderId="39" xfId="0" applyFont="1" applyFill="1" applyBorder="1" applyAlignment="1">
      <alignment horizontal="left" vertical="center" wrapText="1"/>
    </xf>
    <xf numFmtId="0" fontId="3" fillId="2"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2" fillId="2" borderId="42"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4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44" xfId="0" applyFont="1" applyFill="1" applyBorder="1" applyAlignment="1">
      <alignment horizontal="center" vertical="center" wrapText="1"/>
    </xf>
    <xf numFmtId="0" fontId="2" fillId="2" borderId="45" xfId="0" applyFont="1" applyFill="1" applyBorder="1" applyAlignment="1">
      <alignment horizontal="center" vertical="center" wrapText="1"/>
    </xf>
    <xf numFmtId="0" fontId="2" fillId="2" borderId="46" xfId="0" applyFont="1" applyFill="1" applyBorder="1" applyAlignment="1">
      <alignment horizontal="center" vertical="center" wrapText="1"/>
    </xf>
    <xf numFmtId="0" fontId="25" fillId="17" borderId="34" xfId="0" applyFont="1" applyFill="1" applyBorder="1" applyAlignment="1">
      <alignment horizontal="center" vertical="center" wrapText="1"/>
    </xf>
    <xf numFmtId="0" fontId="25" fillId="17" borderId="35" xfId="0" applyFont="1" applyFill="1" applyBorder="1" applyAlignment="1">
      <alignment horizontal="center" vertical="center" wrapText="1"/>
    </xf>
    <xf numFmtId="0" fontId="25" fillId="17" borderId="36" xfId="0" applyFont="1" applyFill="1" applyBorder="1" applyAlignment="1">
      <alignment horizontal="center" vertical="center" wrapText="1"/>
    </xf>
    <xf numFmtId="0" fontId="0" fillId="0" borderId="4" xfId="0" applyBorder="1" applyAlignment="1">
      <alignment horizontal="center"/>
    </xf>
    <xf numFmtId="0" fontId="0" fillId="7" borderId="0" xfId="0" applyFill="1" applyAlignment="1">
      <alignment horizontal="center"/>
    </xf>
    <xf numFmtId="0" fontId="27" fillId="19" borderId="56" xfId="5" applyFont="1" applyFill="1" applyBorder="1" applyAlignment="1">
      <alignment horizontal="center" vertical="center" wrapText="1"/>
    </xf>
    <xf numFmtId="0" fontId="27" fillId="19" borderId="50" xfId="5" applyFont="1" applyFill="1" applyBorder="1" applyAlignment="1">
      <alignment horizontal="center" vertical="center" wrapText="1"/>
    </xf>
    <xf numFmtId="0" fontId="27" fillId="19" borderId="51" xfId="5" applyFont="1" applyFill="1" applyBorder="1" applyAlignment="1">
      <alignment horizontal="center" vertical="center" wrapText="1"/>
    </xf>
    <xf numFmtId="0" fontId="27" fillId="19" borderId="57" xfId="5" applyFont="1" applyFill="1" applyBorder="1" applyAlignment="1">
      <alignment horizontal="center" vertical="center" wrapText="1"/>
    </xf>
    <xf numFmtId="0" fontId="27" fillId="19" borderId="69" xfId="5" applyFont="1" applyFill="1" applyBorder="1" applyAlignment="1">
      <alignment horizontal="center" vertical="center" wrapText="1"/>
    </xf>
    <xf numFmtId="0" fontId="27" fillId="19" borderId="71" xfId="5" applyFont="1" applyFill="1" applyBorder="1" applyAlignment="1">
      <alignment horizontal="center" vertical="center" wrapText="1"/>
    </xf>
    <xf numFmtId="0" fontId="27" fillId="19" borderId="72" xfId="5" applyFont="1" applyFill="1" applyBorder="1" applyAlignment="1">
      <alignment horizontal="center" vertical="center" wrapText="1"/>
    </xf>
    <xf numFmtId="0" fontId="27" fillId="19" borderId="73" xfId="5" applyFont="1" applyFill="1" applyBorder="1" applyAlignment="1">
      <alignment horizontal="center" vertical="center"/>
    </xf>
    <xf numFmtId="0" fontId="27" fillId="19" borderId="68" xfId="5" applyFont="1" applyFill="1" applyBorder="1" applyAlignment="1">
      <alignment horizontal="center" vertical="center"/>
    </xf>
    <xf numFmtId="0" fontId="27" fillId="19" borderId="57" xfId="5" applyFont="1" applyFill="1" applyBorder="1" applyAlignment="1">
      <alignment horizontal="center" vertical="center"/>
    </xf>
    <xf numFmtId="0" fontId="27" fillId="19" borderId="69" xfId="5" applyFont="1" applyFill="1" applyBorder="1" applyAlignment="1">
      <alignment horizontal="center" vertical="center"/>
    </xf>
    <xf numFmtId="0" fontId="27" fillId="19" borderId="48" xfId="5" applyFont="1" applyFill="1" applyBorder="1" applyAlignment="1">
      <alignment horizontal="center" vertical="center"/>
    </xf>
    <xf numFmtId="0" fontId="27" fillId="19" borderId="54" xfId="5" applyFont="1" applyFill="1" applyBorder="1" applyAlignment="1">
      <alignment horizontal="center" vertical="center"/>
    </xf>
    <xf numFmtId="0" fontId="27" fillId="19" borderId="48" xfId="5" applyFont="1" applyFill="1" applyBorder="1" applyAlignment="1">
      <alignment horizontal="center" vertical="center" wrapText="1"/>
    </xf>
    <xf numFmtId="0" fontId="27" fillId="19" borderId="54" xfId="5" applyFont="1" applyFill="1" applyBorder="1" applyAlignment="1">
      <alignment horizontal="center" vertical="center" wrapText="1"/>
    </xf>
    <xf numFmtId="0" fontId="27" fillId="19" borderId="49" xfId="5" applyFont="1" applyFill="1" applyBorder="1" applyAlignment="1">
      <alignment horizontal="center" vertical="center"/>
    </xf>
    <xf numFmtId="0" fontId="27" fillId="19" borderId="55" xfId="5" applyFont="1" applyFill="1" applyBorder="1" applyAlignment="1">
      <alignment horizontal="center" vertical="center"/>
    </xf>
    <xf numFmtId="0" fontId="11" fillId="30" borderId="116" xfId="0" applyFont="1" applyFill="1" applyBorder="1" applyAlignment="1">
      <alignment horizontal="center" vertical="center" wrapText="1"/>
    </xf>
    <xf numFmtId="0" fontId="11" fillId="30" borderId="108" xfId="0" applyFont="1" applyFill="1" applyBorder="1" applyAlignment="1">
      <alignment horizontal="center" vertical="center" wrapText="1"/>
    </xf>
    <xf numFmtId="0" fontId="11" fillId="30" borderId="107" xfId="0" applyFont="1" applyFill="1" applyBorder="1" applyAlignment="1">
      <alignment horizontal="center" vertical="center" wrapText="1"/>
    </xf>
    <xf numFmtId="0" fontId="8" fillId="30" borderId="116" xfId="0" applyFont="1" applyFill="1" applyBorder="1" applyAlignment="1">
      <alignment horizontal="center" vertical="center" wrapText="1"/>
    </xf>
    <xf numFmtId="0" fontId="8" fillId="30" borderId="108" xfId="0" applyFont="1" applyFill="1" applyBorder="1" applyAlignment="1">
      <alignment horizontal="center" vertical="center" wrapText="1"/>
    </xf>
    <xf numFmtId="0" fontId="8" fillId="30" borderId="107" xfId="0" applyFont="1" applyFill="1" applyBorder="1" applyAlignment="1">
      <alignment horizontal="center" vertical="center" wrapText="1"/>
    </xf>
    <xf numFmtId="0" fontId="18" fillId="30" borderId="111" xfId="0" applyFont="1" applyFill="1" applyBorder="1" applyAlignment="1">
      <alignment horizontal="center" vertical="center"/>
    </xf>
    <xf numFmtId="0" fontId="18" fillId="30" borderId="108" xfId="0" applyFont="1" applyFill="1" applyBorder="1" applyAlignment="1">
      <alignment horizontal="center" vertical="center"/>
    </xf>
    <xf numFmtId="0" fontId="18" fillId="30" borderId="107" xfId="0" applyFont="1" applyFill="1" applyBorder="1" applyAlignment="1">
      <alignment horizontal="center" vertical="center"/>
    </xf>
    <xf numFmtId="0" fontId="8" fillId="15" borderId="64" xfId="0" applyFont="1" applyFill="1" applyBorder="1" applyAlignment="1">
      <alignment horizontal="center" vertical="center" wrapText="1"/>
    </xf>
    <xf numFmtId="0" fontId="8" fillId="15" borderId="9" xfId="0" applyFont="1" applyFill="1" applyBorder="1" applyAlignment="1">
      <alignment horizontal="center" vertical="center" wrapText="1"/>
    </xf>
    <xf numFmtId="0" fontId="8" fillId="15" borderId="65" xfId="0" applyFont="1" applyFill="1" applyBorder="1" applyAlignment="1">
      <alignment horizontal="center" vertical="center" wrapText="1"/>
    </xf>
    <xf numFmtId="0" fontId="8" fillId="16" borderId="64" xfId="0" applyFont="1" applyFill="1" applyBorder="1" applyAlignment="1">
      <alignment horizontal="center" vertical="center" wrapText="1"/>
    </xf>
    <xf numFmtId="0" fontId="8" fillId="16" borderId="9" xfId="0" applyFont="1" applyFill="1" applyBorder="1" applyAlignment="1">
      <alignment horizontal="center" vertical="center" wrapText="1"/>
    </xf>
    <xf numFmtId="0" fontId="11" fillId="16" borderId="73" xfId="0" applyFont="1" applyFill="1" applyBorder="1" applyAlignment="1">
      <alignment horizontal="center" vertical="center" wrapText="1"/>
    </xf>
    <xf numFmtId="0" fontId="11" fillId="16" borderId="67" xfId="0" applyFont="1" applyFill="1" applyBorder="1" applyAlignment="1">
      <alignment horizontal="center" vertical="center" wrapText="1"/>
    </xf>
    <xf numFmtId="0" fontId="11" fillId="16" borderId="68" xfId="0" applyFont="1" applyFill="1" applyBorder="1" applyAlignment="1">
      <alignment horizontal="center" vertical="center" wrapText="1"/>
    </xf>
    <xf numFmtId="0" fontId="11" fillId="15" borderId="64" xfId="0" applyFont="1" applyFill="1" applyBorder="1" applyAlignment="1">
      <alignment horizontal="center" vertical="center" wrapText="1"/>
    </xf>
    <xf numFmtId="0" fontId="11" fillId="15" borderId="9" xfId="0" applyFont="1" applyFill="1" applyBorder="1" applyAlignment="1">
      <alignment horizontal="center" vertical="center" wrapText="1"/>
    </xf>
    <xf numFmtId="0" fontId="11" fillId="15" borderId="65" xfId="0" applyFont="1" applyFill="1" applyBorder="1" applyAlignment="1">
      <alignment horizontal="center" vertical="center" wrapText="1"/>
    </xf>
    <xf numFmtId="0" fontId="19" fillId="17" borderId="113" xfId="0" applyFont="1" applyFill="1" applyBorder="1" applyAlignment="1">
      <alignment horizontal="center" vertical="center"/>
    </xf>
    <xf numFmtId="0" fontId="19" fillId="17" borderId="0" xfId="0" applyFont="1" applyFill="1" applyAlignment="1">
      <alignment horizontal="center" vertical="center"/>
    </xf>
    <xf numFmtId="0" fontId="14" fillId="26" borderId="73" xfId="0" applyFont="1" applyFill="1" applyBorder="1" applyAlignment="1">
      <alignment horizontal="center" vertical="center" wrapText="1"/>
    </xf>
    <xf numFmtId="0" fontId="14" fillId="26" borderId="67" xfId="0" applyFont="1" applyFill="1" applyBorder="1" applyAlignment="1">
      <alignment horizontal="center" vertical="center"/>
    </xf>
    <xf numFmtId="0" fontId="19" fillId="17" borderId="14" xfId="0" applyFont="1" applyFill="1" applyBorder="1" applyAlignment="1">
      <alignment horizontal="center" vertical="center" wrapText="1"/>
    </xf>
    <xf numFmtId="0" fontId="19" fillId="17" borderId="15" xfId="0" applyFont="1" applyFill="1" applyBorder="1" applyAlignment="1">
      <alignment horizontal="center" vertical="center" wrapText="1"/>
    </xf>
    <xf numFmtId="0" fontId="11" fillId="16" borderId="64" xfId="0" applyFont="1" applyFill="1" applyBorder="1" applyAlignment="1">
      <alignment horizontal="center" vertical="center" wrapText="1"/>
    </xf>
    <xf numFmtId="0" fontId="11" fillId="16" borderId="9" xfId="0" applyFont="1" applyFill="1" applyBorder="1" applyAlignment="1">
      <alignment horizontal="center" vertical="center" wrapText="1"/>
    </xf>
    <xf numFmtId="0" fontId="11" fillId="16" borderId="65" xfId="0" applyFont="1" applyFill="1" applyBorder="1" applyAlignment="1">
      <alignment horizontal="center" vertical="center" wrapText="1"/>
    </xf>
    <xf numFmtId="0" fontId="19" fillId="14" borderId="14" xfId="0" applyFont="1" applyFill="1" applyBorder="1" applyAlignment="1">
      <alignment horizontal="center" vertical="center"/>
    </xf>
    <xf numFmtId="0" fontId="19" fillId="14" borderId="15" xfId="0" applyFont="1" applyFill="1" applyBorder="1" applyAlignment="1">
      <alignment horizontal="center" vertical="center"/>
    </xf>
    <xf numFmtId="0" fontId="19" fillId="14" borderId="16" xfId="0" applyFont="1" applyFill="1" applyBorder="1" applyAlignment="1">
      <alignment horizontal="center" vertical="center"/>
    </xf>
    <xf numFmtId="0" fontId="20" fillId="14" borderId="14" xfId="0" applyFont="1" applyFill="1" applyBorder="1" applyAlignment="1">
      <alignment horizontal="center" vertical="center" wrapText="1"/>
    </xf>
    <xf numFmtId="0" fontId="20" fillId="14" borderId="15" xfId="0" applyFont="1" applyFill="1" applyBorder="1" applyAlignment="1">
      <alignment horizontal="center" vertical="center" wrapText="1"/>
    </xf>
    <xf numFmtId="0" fontId="20" fillId="14" borderId="16" xfId="0" applyFont="1" applyFill="1" applyBorder="1" applyAlignment="1">
      <alignment horizontal="center" vertical="center" wrapText="1"/>
    </xf>
    <xf numFmtId="0" fontId="19" fillId="14" borderId="14" xfId="0" applyFont="1" applyFill="1" applyBorder="1" applyAlignment="1">
      <alignment horizontal="center" vertical="center" wrapText="1"/>
    </xf>
    <xf numFmtId="0" fontId="19" fillId="14" borderId="15" xfId="0" applyFont="1" applyFill="1" applyBorder="1" applyAlignment="1">
      <alignment horizontal="center" vertical="center" wrapText="1"/>
    </xf>
    <xf numFmtId="0" fontId="19" fillId="14" borderId="16" xfId="0" applyFont="1" applyFill="1" applyBorder="1" applyAlignment="1">
      <alignment horizontal="center" vertical="center" wrapText="1"/>
    </xf>
    <xf numFmtId="0" fontId="8" fillId="28" borderId="64" xfId="0" applyFont="1" applyFill="1" applyBorder="1" applyAlignment="1">
      <alignment horizontal="center" vertical="center" wrapText="1"/>
    </xf>
    <xf numFmtId="0" fontId="8" fillId="28" borderId="9" xfId="0" applyFont="1" applyFill="1" applyBorder="1" applyAlignment="1">
      <alignment horizontal="center" vertical="center" wrapText="1"/>
    </xf>
    <xf numFmtId="14" fontId="20" fillId="0" borderId="57" xfId="0" applyNumberFormat="1" applyFont="1" applyBorder="1" applyAlignment="1">
      <alignment horizontal="center" vertical="center"/>
    </xf>
    <xf numFmtId="14" fontId="20" fillId="0" borderId="50" xfId="0" applyNumberFormat="1" applyFont="1" applyBorder="1" applyAlignment="1">
      <alignment horizontal="center" vertical="center"/>
    </xf>
    <xf numFmtId="0" fontId="20" fillId="0" borderId="71" xfId="0" applyFont="1" applyBorder="1" applyAlignment="1">
      <alignment horizontal="center" vertical="center"/>
    </xf>
    <xf numFmtId="14" fontId="20" fillId="0" borderId="13" xfId="0" applyNumberFormat="1" applyFont="1" applyBorder="1" applyAlignment="1">
      <alignment horizontal="center" vertical="center"/>
    </xf>
    <xf numFmtId="14" fontId="20" fillId="0" borderId="26" xfId="0" applyNumberFormat="1" applyFont="1" applyBorder="1" applyAlignment="1">
      <alignment horizontal="center" vertical="center"/>
    </xf>
    <xf numFmtId="0" fontId="20" fillId="0" borderId="70" xfId="0" applyFont="1" applyBorder="1" applyAlignment="1">
      <alignment horizontal="center" vertical="center"/>
    </xf>
    <xf numFmtId="0" fontId="20" fillId="0" borderId="69" xfId="0" applyFont="1" applyBorder="1" applyAlignment="1">
      <alignment horizontal="center" vertical="center"/>
    </xf>
    <xf numFmtId="0" fontId="20" fillId="0" borderId="112" xfId="0" applyFont="1" applyBorder="1" applyAlignment="1">
      <alignment horizontal="center" vertical="center"/>
    </xf>
    <xf numFmtId="0" fontId="20" fillId="0" borderId="72" xfId="0" applyFont="1" applyBorder="1" applyAlignment="1">
      <alignment horizontal="center" vertical="center"/>
    </xf>
    <xf numFmtId="0" fontId="17" fillId="0" borderId="63" xfId="0" applyFont="1" applyBorder="1" applyAlignment="1">
      <alignment horizontal="center"/>
    </xf>
    <xf numFmtId="0" fontId="30" fillId="17" borderId="14" xfId="0" applyFont="1" applyFill="1" applyBorder="1" applyAlignment="1">
      <alignment horizontal="center" vertical="center" wrapText="1"/>
    </xf>
    <xf numFmtId="0" fontId="30" fillId="17" borderId="15" xfId="0" applyFont="1" applyFill="1" applyBorder="1" applyAlignment="1">
      <alignment horizontal="center" vertical="center" wrapText="1"/>
    </xf>
    <xf numFmtId="0" fontId="30" fillId="17" borderId="16" xfId="0" applyFont="1" applyFill="1" applyBorder="1" applyAlignment="1">
      <alignment horizontal="center" vertical="center" wrapText="1"/>
    </xf>
    <xf numFmtId="0" fontId="30" fillId="0" borderId="14" xfId="0" applyFont="1" applyBorder="1" applyAlignment="1">
      <alignment horizontal="center" vertical="center" wrapText="1"/>
    </xf>
    <xf numFmtId="0" fontId="30" fillId="0" borderId="15" xfId="0" applyFont="1" applyBorder="1" applyAlignment="1">
      <alignment horizontal="center" vertical="center" wrapText="1"/>
    </xf>
    <xf numFmtId="0" fontId="30" fillId="0" borderId="16" xfId="0" applyFont="1" applyBorder="1" applyAlignment="1">
      <alignment horizontal="center" vertical="center" wrapText="1"/>
    </xf>
    <xf numFmtId="0" fontId="17" fillId="0" borderId="47" xfId="0" applyFont="1" applyBorder="1" applyAlignment="1">
      <alignment horizontal="center"/>
    </xf>
    <xf numFmtId="0" fontId="17" fillId="0" borderId="48" xfId="0" applyFont="1" applyBorder="1" applyAlignment="1">
      <alignment horizontal="center"/>
    </xf>
    <xf numFmtId="0" fontId="17" fillId="0" borderId="71" xfId="0" applyFont="1" applyBorder="1" applyAlignment="1">
      <alignment horizontal="center"/>
    </xf>
    <xf numFmtId="0" fontId="17" fillId="0" borderId="52" xfId="0" applyFont="1" applyBorder="1" applyAlignment="1">
      <alignment horizontal="center"/>
    </xf>
    <xf numFmtId="0" fontId="17" fillId="0" borderId="4" xfId="0" applyFont="1" applyBorder="1" applyAlignment="1">
      <alignment horizontal="center"/>
    </xf>
    <xf numFmtId="0" fontId="17" fillId="0" borderId="70" xfId="0" applyFont="1" applyBorder="1" applyAlignment="1">
      <alignment horizontal="center"/>
    </xf>
    <xf numFmtId="0" fontId="17" fillId="0" borderId="53" xfId="0" applyFont="1" applyBorder="1" applyAlignment="1">
      <alignment horizontal="center"/>
    </xf>
    <xf numFmtId="0" fontId="17" fillId="0" borderId="54" xfId="0" applyFont="1" applyBorder="1" applyAlignment="1">
      <alignment horizontal="center"/>
    </xf>
    <xf numFmtId="0" fontId="17" fillId="0" borderId="72" xfId="0" applyFont="1" applyBorder="1" applyAlignment="1">
      <alignment horizontal="center"/>
    </xf>
    <xf numFmtId="0" fontId="29" fillId="0" borderId="47" xfId="0" applyFont="1" applyBorder="1" applyAlignment="1">
      <alignment horizontal="center" vertical="center"/>
    </xf>
    <xf numFmtId="0" fontId="29" fillId="0" borderId="48" xfId="0" applyFont="1" applyBorder="1" applyAlignment="1">
      <alignment horizontal="center" vertical="center"/>
    </xf>
    <xf numFmtId="0" fontId="29" fillId="0" borderId="71" xfId="0" applyFont="1" applyBorder="1" applyAlignment="1">
      <alignment horizontal="center" vertical="center"/>
    </xf>
    <xf numFmtId="0" fontId="29" fillId="0" borderId="52" xfId="0" applyFont="1" applyBorder="1" applyAlignment="1">
      <alignment horizontal="center" vertical="center"/>
    </xf>
    <xf numFmtId="0" fontId="29" fillId="0" borderId="4" xfId="0" applyFont="1" applyBorder="1" applyAlignment="1">
      <alignment horizontal="center" vertical="center"/>
    </xf>
    <xf numFmtId="0" fontId="29" fillId="0" borderId="70" xfId="0" applyFont="1" applyBorder="1" applyAlignment="1">
      <alignment horizontal="center" vertical="center"/>
    </xf>
    <xf numFmtId="0" fontId="29" fillId="0" borderId="53" xfId="0" applyFont="1" applyBorder="1" applyAlignment="1">
      <alignment horizontal="center" vertical="center"/>
    </xf>
    <xf numFmtId="0" fontId="29" fillId="0" borderId="54" xfId="0" applyFont="1" applyBorder="1" applyAlignment="1">
      <alignment horizontal="center" vertical="center"/>
    </xf>
    <xf numFmtId="0" fontId="29" fillId="0" borderId="72" xfId="0" applyFont="1" applyBorder="1" applyAlignment="1">
      <alignment horizontal="center" vertical="center"/>
    </xf>
    <xf numFmtId="0" fontId="8" fillId="16" borderId="65" xfId="0" applyFont="1" applyFill="1" applyBorder="1" applyAlignment="1">
      <alignment horizontal="center" vertical="center" wrapText="1"/>
    </xf>
    <xf numFmtId="0" fontId="19" fillId="17" borderId="14" xfId="0" applyFont="1" applyFill="1" applyBorder="1" applyAlignment="1">
      <alignment horizontal="center" vertical="center"/>
    </xf>
    <xf numFmtId="0" fontId="19" fillId="17" borderId="15" xfId="0" applyFont="1" applyFill="1" applyBorder="1" applyAlignment="1">
      <alignment horizontal="center" vertical="center"/>
    </xf>
    <xf numFmtId="0" fontId="19" fillId="17" borderId="16" xfId="0" applyFont="1" applyFill="1" applyBorder="1" applyAlignment="1">
      <alignment horizontal="center" vertical="center"/>
    </xf>
    <xf numFmtId="0" fontId="8" fillId="15" borderId="64" xfId="0" applyFont="1" applyFill="1" applyBorder="1" applyAlignment="1">
      <alignment horizontal="center" wrapText="1"/>
    </xf>
    <xf numFmtId="0" fontId="8" fillId="15" borderId="9" xfId="0" applyFont="1" applyFill="1" applyBorder="1" applyAlignment="1">
      <alignment horizontal="center" wrapText="1"/>
    </xf>
    <xf numFmtId="0" fontId="8" fillId="15" borderId="65" xfId="0" applyFont="1" applyFill="1" applyBorder="1" applyAlignment="1">
      <alignment horizontal="center" wrapText="1"/>
    </xf>
    <xf numFmtId="0" fontId="19" fillId="17" borderId="94" xfId="0" applyFont="1" applyFill="1" applyBorder="1" applyAlignment="1">
      <alignment horizontal="center" vertical="center"/>
    </xf>
    <xf numFmtId="0" fontId="19" fillId="17" borderId="12" xfId="0" applyFont="1" applyFill="1" applyBorder="1" applyAlignment="1">
      <alignment horizontal="center" vertical="center"/>
    </xf>
    <xf numFmtId="49" fontId="33" fillId="22" borderId="89" xfId="8" applyNumberFormat="1" applyFont="1" applyFill="1" applyBorder="1" applyAlignment="1">
      <alignment horizontal="center"/>
    </xf>
    <xf numFmtId="49" fontId="33" fillId="22" borderId="90" xfId="8" applyNumberFormat="1" applyFont="1" applyFill="1" applyBorder="1" applyAlignment="1">
      <alignment horizontal="center"/>
    </xf>
    <xf numFmtId="49" fontId="37" fillId="17" borderId="83" xfId="8" applyNumberFormat="1" applyFont="1" applyFill="1" applyBorder="1" applyAlignment="1">
      <alignment horizontal="center"/>
    </xf>
    <xf numFmtId="49" fontId="37" fillId="17" borderId="84" xfId="8" applyNumberFormat="1" applyFont="1" applyFill="1" applyBorder="1" applyAlignment="1">
      <alignment horizontal="center"/>
    </xf>
    <xf numFmtId="49" fontId="37" fillId="17" borderId="85" xfId="8" applyNumberFormat="1" applyFont="1" applyFill="1" applyBorder="1" applyAlignment="1">
      <alignment horizontal="center"/>
    </xf>
    <xf numFmtId="0" fontId="36" fillId="0" borderId="93" xfId="7" applyFont="1" applyBorder="1" applyAlignment="1">
      <alignment horizontal="center" vertical="center" wrapText="1"/>
    </xf>
    <xf numFmtId="0" fontId="36" fillId="0" borderId="63" xfId="7" applyFont="1" applyBorder="1" applyAlignment="1">
      <alignment horizontal="center" vertical="center" wrapText="1"/>
    </xf>
    <xf numFmtId="0" fontId="36" fillId="0" borderId="76" xfId="7" applyFont="1" applyBorder="1" applyAlignment="1">
      <alignment horizontal="center" vertical="center" wrapText="1"/>
    </xf>
    <xf numFmtId="0" fontId="36" fillId="0" borderId="94" xfId="7" applyFont="1" applyBorder="1" applyAlignment="1">
      <alignment horizontal="center" vertical="center" wrapText="1"/>
    </xf>
    <xf numFmtId="0" fontId="36" fillId="0" borderId="12" xfId="7" applyFont="1" applyBorder="1" applyAlignment="1">
      <alignment horizontal="center" vertical="center" wrapText="1"/>
    </xf>
    <xf numFmtId="0" fontId="36" fillId="0" borderId="77" xfId="7" applyFont="1" applyBorder="1" applyAlignment="1">
      <alignment horizontal="center" vertical="center" wrapText="1"/>
    </xf>
    <xf numFmtId="0" fontId="12" fillId="0" borderId="64" xfId="7" applyFont="1" applyBorder="1" applyAlignment="1">
      <alignment horizontal="center" vertical="center" wrapText="1"/>
    </xf>
    <xf numFmtId="0" fontId="12" fillId="0" borderId="65" xfId="7" applyFont="1" applyBorder="1" applyAlignment="1">
      <alignment horizontal="center" vertical="center" wrapText="1"/>
    </xf>
    <xf numFmtId="0" fontId="34" fillId="0" borderId="105" xfId="2" applyFont="1" applyBorder="1" applyAlignment="1">
      <alignment horizontal="center" vertical="center" wrapText="1"/>
    </xf>
    <xf numFmtId="0" fontId="34" fillId="0" borderId="106" xfId="2" applyFont="1" applyBorder="1" applyAlignment="1">
      <alignment horizontal="center" vertical="center" wrapText="1"/>
    </xf>
    <xf numFmtId="0" fontId="34" fillId="0" borderId="104" xfId="2" applyFont="1" applyBorder="1" applyAlignment="1">
      <alignment horizontal="center" vertical="center" wrapText="1"/>
    </xf>
    <xf numFmtId="0" fontId="3" fillId="0" borderId="103" xfId="2" applyFont="1" applyBorder="1" applyAlignment="1">
      <alignment horizontal="center" vertical="center" wrapText="1"/>
    </xf>
    <xf numFmtId="0" fontId="3" fillId="0" borderId="104" xfId="2" applyFont="1" applyBorder="1" applyAlignment="1">
      <alignment horizontal="center" vertical="center" wrapText="1"/>
    </xf>
    <xf numFmtId="14" fontId="3" fillId="0" borderId="96" xfId="2" applyNumberFormat="1" applyFont="1" applyBorder="1" applyAlignment="1">
      <alignment horizontal="center" vertical="center" wrapText="1"/>
    </xf>
    <xf numFmtId="0" fontId="3" fillId="0" borderId="97" xfId="2" applyFont="1" applyBorder="1" applyAlignment="1">
      <alignment horizontal="center" vertical="center" wrapText="1"/>
    </xf>
    <xf numFmtId="0" fontId="34" fillId="0" borderId="98" xfId="2" applyFont="1" applyBorder="1" applyAlignment="1">
      <alignment horizontal="center" vertical="center" wrapText="1"/>
    </xf>
    <xf numFmtId="0" fontId="3" fillId="0" borderId="96" xfId="2" applyFont="1" applyBorder="1" applyAlignment="1">
      <alignment horizontal="center" vertical="center" wrapText="1"/>
    </xf>
    <xf numFmtId="0" fontId="12" fillId="0" borderId="93" xfId="7" applyFont="1" applyBorder="1" applyAlignment="1">
      <alignment horizontal="center" vertical="center" wrapText="1"/>
    </xf>
    <xf numFmtId="0" fontId="12" fillId="0" borderId="63" xfId="7" applyFont="1" applyBorder="1" applyAlignment="1">
      <alignment horizontal="center" vertical="center" wrapText="1"/>
    </xf>
    <xf numFmtId="0" fontId="12" fillId="0" borderId="76" xfId="7" applyFont="1" applyBorder="1" applyAlignment="1">
      <alignment horizontal="center" vertical="center" wrapText="1"/>
    </xf>
    <xf numFmtId="0" fontId="12" fillId="0" borderId="94" xfId="7" applyFont="1" applyBorder="1" applyAlignment="1">
      <alignment horizontal="center" vertical="center" wrapText="1"/>
    </xf>
    <xf numFmtId="0" fontId="12" fillId="0" borderId="12" xfId="7" applyFont="1" applyBorder="1" applyAlignment="1">
      <alignment horizontal="center" vertical="center" wrapText="1"/>
    </xf>
    <xf numFmtId="0" fontId="12" fillId="0" borderId="77" xfId="7" applyFont="1" applyBorder="1" applyAlignment="1">
      <alignment horizontal="center" vertical="center" wrapText="1"/>
    </xf>
    <xf numFmtId="14" fontId="3" fillId="0" borderId="103" xfId="2" applyNumberFormat="1" applyFont="1" applyBorder="1" applyAlignment="1">
      <alignment horizontal="center" vertical="center" wrapText="1"/>
    </xf>
    <xf numFmtId="14" fontId="3" fillId="0" borderId="104" xfId="2" applyNumberFormat="1" applyFont="1" applyBorder="1" applyAlignment="1">
      <alignment horizontal="center" vertical="center" wrapText="1"/>
    </xf>
    <xf numFmtId="0" fontId="38" fillId="0" borderId="18" xfId="9" applyFont="1" applyBorder="1" applyAlignment="1">
      <alignment horizontal="center"/>
    </xf>
    <xf numFmtId="0" fontId="38" fillId="0" borderId="95" xfId="9" applyFont="1" applyBorder="1" applyAlignment="1">
      <alignment horizontal="center"/>
    </xf>
    <xf numFmtId="0" fontId="38" fillId="0" borderId="80" xfId="9" applyFont="1" applyBorder="1" applyAlignment="1">
      <alignment horizontal="center"/>
    </xf>
    <xf numFmtId="0" fontId="38" fillId="0" borderId="102" xfId="9" applyFont="1" applyBorder="1" applyAlignment="1">
      <alignment horizontal="center"/>
    </xf>
    <xf numFmtId="0" fontId="39" fillId="25" borderId="4" xfId="2" applyFont="1" applyFill="1" applyBorder="1" applyAlignment="1">
      <alignment horizontal="center" vertical="center" wrapText="1"/>
    </xf>
    <xf numFmtId="0" fontId="25" fillId="25" borderId="96" xfId="2" applyFont="1" applyFill="1" applyBorder="1" applyAlignment="1">
      <alignment horizontal="center" vertical="center" wrapText="1"/>
    </xf>
    <xf numFmtId="0" fontId="25" fillId="25" borderId="97" xfId="2" applyFont="1" applyFill="1" applyBorder="1" applyAlignment="1">
      <alignment horizontal="center" vertical="center" wrapText="1"/>
    </xf>
    <xf numFmtId="0" fontId="39" fillId="25" borderId="98" xfId="2" applyFont="1" applyFill="1" applyBorder="1" applyAlignment="1">
      <alignment horizontal="center" vertical="center" wrapText="1"/>
    </xf>
    <xf numFmtId="0" fontId="39" fillId="25" borderId="99" xfId="2" applyFont="1" applyFill="1" applyBorder="1" applyAlignment="1">
      <alignment horizontal="center" vertical="center" wrapText="1"/>
    </xf>
    <xf numFmtId="0" fontId="39" fillId="25" borderId="101" xfId="2" applyFont="1" applyFill="1" applyBorder="1" applyAlignment="1">
      <alignment horizontal="center" vertical="center" wrapText="1"/>
    </xf>
    <xf numFmtId="0" fontId="39" fillId="25" borderId="100" xfId="2" applyFont="1" applyFill="1" applyBorder="1" applyAlignment="1">
      <alignment horizontal="center" vertical="center" wrapText="1"/>
    </xf>
  </cellXfs>
  <cellStyles count="10">
    <cellStyle name="Normal" xfId="0" builtinId="0"/>
    <cellStyle name="Normal 2" xfId="1" xr:uid="{00000000-0005-0000-0000-000001000000}"/>
    <cellStyle name="Normal 2 2" xfId="2" xr:uid="{00000000-0005-0000-0000-000002000000}"/>
    <cellStyle name="Normal 2 3" xfId="8" xr:uid="{00000000-0005-0000-0000-000003000000}"/>
    <cellStyle name="Normal 3" xfId="3" xr:uid="{00000000-0005-0000-0000-000004000000}"/>
    <cellStyle name="Normal 3 2" xfId="9" xr:uid="{00000000-0005-0000-0000-000005000000}"/>
    <cellStyle name="Normal 5" xfId="4" xr:uid="{00000000-0005-0000-0000-000006000000}"/>
    <cellStyle name="Normal 6" xfId="5" xr:uid="{00000000-0005-0000-0000-000007000000}"/>
    <cellStyle name="Normal 6 2" xfId="6" xr:uid="{00000000-0005-0000-0000-000008000000}"/>
    <cellStyle name="Normal_Matriz de Indicadores_V1.0" xfId="7" xr:uid="{00000000-0005-0000-0000-000009000000}"/>
  </cellStyles>
  <dxfs count="32">
    <dxf>
      <font>
        <b val="0"/>
        <i val="0"/>
        <color theme="0"/>
      </font>
      <fill>
        <patternFill>
          <bgColor rgb="FFC0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ont>
        <color theme="0"/>
      </font>
      <fill>
        <patternFill>
          <bgColor rgb="FFC00000"/>
        </patternFill>
      </fill>
    </dxf>
    <dxf>
      <font>
        <b val="0"/>
        <i val="0"/>
        <color theme="0"/>
      </font>
      <fill>
        <patternFill>
          <bgColor rgb="FFC0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ont>
        <color theme="0"/>
      </font>
      <fill>
        <patternFill>
          <bgColor rgb="FFC00000"/>
        </patternFill>
      </fill>
    </dxf>
    <dxf>
      <font>
        <b val="0"/>
        <i val="0"/>
        <color theme="0"/>
      </font>
      <fill>
        <patternFill>
          <bgColor rgb="FFC0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ont>
        <color theme="0"/>
      </font>
      <fill>
        <patternFill>
          <bgColor rgb="FFC00000"/>
        </patternFill>
      </fill>
    </dxf>
    <dxf>
      <font>
        <b val="0"/>
        <i val="0"/>
        <color theme="0"/>
      </font>
      <fill>
        <patternFill>
          <bgColor rgb="FFC00000"/>
        </patternFill>
      </fill>
    </dxf>
    <dxf>
      <fill>
        <patternFill>
          <bgColor rgb="FFFF0000"/>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rgb="FFFF0000"/>
        </patternFill>
      </fill>
    </dxf>
    <dxf>
      <font>
        <color theme="0"/>
      </font>
      <fill>
        <patternFill>
          <bgColor rgb="FFC00000"/>
        </patternFill>
      </fill>
    </dxf>
  </dxfs>
  <tableStyles count="0" defaultTableStyle="TableStyleMedium2" defaultPivotStyle="PivotStyleLight16"/>
  <colors>
    <mruColors>
      <color rgb="FF8B03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400" b="1" i="0" u="none" strike="noStrike">
                <a:solidFill>
                  <a:srgbClr val="000000"/>
                </a:solidFill>
                <a:latin typeface="Arial"/>
              </a:defRPr>
            </a:pPr>
            <a:r>
              <a:rPr lang="es-CO" sz="1400" b="1" i="0" u="none" strike="noStrike">
                <a:solidFill>
                  <a:srgbClr val="000000"/>
                </a:solidFill>
                <a:latin typeface="Arial"/>
              </a:rPr>
              <a:t>NIVEL DE ACEPTABILIDAD</a:t>
            </a:r>
          </a:p>
          <a:p>
            <a:pPr>
              <a:defRPr sz="1400" b="1" i="0" u="none" strike="noStrike">
                <a:solidFill>
                  <a:srgbClr val="000000"/>
                </a:solidFill>
                <a:latin typeface="Arial"/>
              </a:defRPr>
            </a:pPr>
            <a:r>
              <a:rPr lang="es-CO" sz="1400" b="1" i="0" u="none" strike="noStrike">
                <a:solidFill>
                  <a:srgbClr val="000000"/>
                </a:solidFill>
                <a:latin typeface="Arial"/>
              </a:rPr>
              <a:t>PRINCIPAL</a:t>
            </a:r>
          </a:p>
        </c:rich>
      </c:tx>
      <c:overlay val="0"/>
      <c:spPr>
        <a:noFill/>
        <a:effectLst/>
      </c:spPr>
    </c:title>
    <c:autoTitleDeleted val="0"/>
    <c:plotArea>
      <c:layout/>
      <c:pieChart>
        <c:varyColors val="0"/>
        <c:ser>
          <c:idx val="1"/>
          <c:order val="0"/>
          <c:tx>
            <c:v>Series1</c:v>
          </c:tx>
          <c:spPr>
            <a:solidFill>
              <a:srgbClr val="DD0806"/>
            </a:solidFill>
            <a:ln w="12700" cap="flat">
              <a:noFill/>
              <a:miter lim="400000"/>
            </a:ln>
            <a:effectLst/>
          </c:spPr>
          <c:dPt>
            <c:idx val="1"/>
            <c:bubble3D val="0"/>
            <c:spPr>
              <a:solidFill>
                <a:srgbClr val="FCF305"/>
              </a:solidFill>
              <a:ln w="12700" cap="flat">
                <a:noFill/>
                <a:miter lim="400000"/>
              </a:ln>
              <a:effectLst/>
            </c:spPr>
            <c:extLst>
              <c:ext xmlns:c16="http://schemas.microsoft.com/office/drawing/2014/chart" uri="{C3380CC4-5D6E-409C-BE32-E72D297353CC}">
                <c16:uniqueId val="{00000001-E236-41AB-8B87-D53B54B6623D}"/>
              </c:ext>
            </c:extLst>
          </c:dPt>
          <c:dPt>
            <c:idx val="2"/>
            <c:bubble3D val="0"/>
            <c:spPr>
              <a:solidFill>
                <a:srgbClr val="1FB714"/>
              </a:solidFill>
              <a:ln w="12700" cap="flat">
                <a:noFill/>
                <a:miter lim="400000"/>
              </a:ln>
              <a:effectLst/>
            </c:spPr>
            <c:extLst>
              <c:ext xmlns:c16="http://schemas.microsoft.com/office/drawing/2014/chart" uri="{C3380CC4-5D6E-409C-BE32-E72D297353CC}">
                <c16:uniqueId val="{00000003-E236-41AB-8B87-D53B54B6623D}"/>
              </c:ext>
            </c:extLst>
          </c:dPt>
          <c:dPt>
            <c:idx val="3"/>
            <c:bubble3D val="0"/>
            <c:spPr>
              <a:solidFill>
                <a:srgbClr val="008A3E"/>
              </a:solidFill>
              <a:ln w="12700" cap="flat">
                <a:noFill/>
                <a:miter lim="400000"/>
              </a:ln>
              <a:effectLst/>
            </c:spPr>
            <c:extLst>
              <c:ext xmlns:c16="http://schemas.microsoft.com/office/drawing/2014/chart" uri="{C3380CC4-5D6E-409C-BE32-E72D297353CC}">
                <c16:uniqueId val="{00000005-E236-41AB-8B87-D53B54B6623D}"/>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ANALISIS!$B$7:$B$10</c:f>
              <c:strCache>
                <c:ptCount val="4"/>
                <c:pt idx="0">
                  <c:v>NO ACEPTABLE</c:v>
                </c:pt>
                <c:pt idx="1">
                  <c:v>ACEPTABLE CON CONTROL</c:v>
                </c:pt>
                <c:pt idx="2">
                  <c:v>MEJORABLE</c:v>
                </c:pt>
                <c:pt idx="3">
                  <c:v>ACEPTABLE</c:v>
                </c:pt>
              </c:strCache>
            </c:strRef>
          </c:cat>
          <c:val>
            <c:numRef>
              <c:f>ANALISIS!$D$7:$D$10</c:f>
              <c:numCache>
                <c:formatCode>0.0%</c:formatCode>
                <c:ptCount val="4"/>
                <c:pt idx="0">
                  <c:v>0</c:v>
                </c:pt>
                <c:pt idx="1">
                  <c:v>0</c:v>
                </c:pt>
                <c:pt idx="2">
                  <c:v>0.85401459854014594</c:v>
                </c:pt>
                <c:pt idx="3">
                  <c:v>0.145985401459854</c:v>
                </c:pt>
              </c:numCache>
            </c:numRef>
          </c:val>
          <c:extLst>
            <c:ext xmlns:c16="http://schemas.microsoft.com/office/drawing/2014/chart" uri="{C3380CC4-5D6E-409C-BE32-E72D297353CC}">
              <c16:uniqueId val="{00000006-E236-41AB-8B87-D53B54B6623D}"/>
            </c:ext>
          </c:extLst>
        </c:ser>
        <c:ser>
          <c:idx val="0"/>
          <c:order val="1"/>
          <c:tx>
            <c:v>Series1</c:v>
          </c:tx>
          <c:spPr>
            <a:solidFill>
              <a:srgbClr val="DD0806"/>
            </a:solidFill>
            <a:ln w="12700" cap="flat">
              <a:noFill/>
              <a:miter lim="400000"/>
            </a:ln>
            <a:effectLst/>
          </c:spPr>
          <c:dPt>
            <c:idx val="1"/>
            <c:bubble3D val="0"/>
            <c:spPr>
              <a:solidFill>
                <a:srgbClr val="FCF305"/>
              </a:solidFill>
              <a:ln w="12700" cap="flat">
                <a:noFill/>
                <a:miter lim="400000"/>
              </a:ln>
              <a:effectLst/>
            </c:spPr>
            <c:extLst>
              <c:ext xmlns:c16="http://schemas.microsoft.com/office/drawing/2014/chart" uri="{C3380CC4-5D6E-409C-BE32-E72D297353CC}">
                <c16:uniqueId val="{00000008-E236-41AB-8B87-D53B54B6623D}"/>
              </c:ext>
            </c:extLst>
          </c:dPt>
          <c:dPt>
            <c:idx val="2"/>
            <c:bubble3D val="0"/>
            <c:spPr>
              <a:solidFill>
                <a:srgbClr val="1FB714"/>
              </a:solidFill>
              <a:ln w="12700" cap="flat">
                <a:noFill/>
                <a:miter lim="400000"/>
              </a:ln>
              <a:effectLst/>
            </c:spPr>
            <c:extLst>
              <c:ext xmlns:c16="http://schemas.microsoft.com/office/drawing/2014/chart" uri="{C3380CC4-5D6E-409C-BE32-E72D297353CC}">
                <c16:uniqueId val="{0000000A-E236-41AB-8B87-D53B54B6623D}"/>
              </c:ext>
            </c:extLst>
          </c:dPt>
          <c:dPt>
            <c:idx val="3"/>
            <c:bubble3D val="0"/>
            <c:spPr>
              <a:solidFill>
                <a:srgbClr val="008A3E"/>
              </a:solidFill>
              <a:ln w="12700" cap="flat">
                <a:noFill/>
                <a:miter lim="400000"/>
              </a:ln>
              <a:effectLst/>
            </c:spPr>
            <c:extLst>
              <c:ext xmlns:c16="http://schemas.microsoft.com/office/drawing/2014/chart" uri="{C3380CC4-5D6E-409C-BE32-E72D297353CC}">
                <c16:uniqueId val="{0000000C-E236-41AB-8B87-D53B54B6623D}"/>
              </c:ext>
            </c:extLst>
          </c:dPt>
          <c:dLbls>
            <c:dLbl>
              <c:idx val="0"/>
              <c:numFmt formatCode="0%" sourceLinked="0"/>
              <c:spPr/>
              <c:txPr>
                <a:bodyPr/>
                <a:lstStyle/>
                <a:p>
                  <a:pPr>
                    <a:defRPr sz="1000" b="0" i="0" u="none" strike="noStrike">
                      <a:solidFill>
                        <a:srgbClr val="000000"/>
                      </a:solidFill>
                      <a:latin typeface="Calibri"/>
                    </a:defRPr>
                  </a:pPr>
                  <a:endParaRPr lang="es-ES"/>
                </a:p>
              </c:txPr>
              <c:showLegendKey val="0"/>
              <c:showVal val="0"/>
              <c:showCatName val="0"/>
              <c:showSerName val="0"/>
              <c:showPercent val="1"/>
              <c:showBubbleSize val="0"/>
              <c:extLst>
                <c:ext xmlns:c16="http://schemas.microsoft.com/office/drawing/2014/chart" uri="{C3380CC4-5D6E-409C-BE32-E72D297353CC}">
                  <c16:uniqueId val="{0000000D-E236-41AB-8B87-D53B54B6623D}"/>
                </c:ext>
              </c:extLst>
            </c:dLbl>
            <c:dLbl>
              <c:idx val="1"/>
              <c:numFmt formatCode="0%" sourceLinked="0"/>
              <c:spPr/>
              <c:txPr>
                <a:bodyPr/>
                <a:lstStyle/>
                <a:p>
                  <a:pPr>
                    <a:defRPr sz="1000" b="0" i="0" u="none" strike="noStrike">
                      <a:solidFill>
                        <a:srgbClr val="000000"/>
                      </a:solidFill>
                      <a:latin typeface="Calibri"/>
                    </a:defRPr>
                  </a:pPr>
                  <a:endParaRPr lang="es-ES"/>
                </a:p>
              </c:txPr>
              <c:showLegendKey val="0"/>
              <c:showVal val="0"/>
              <c:showCatName val="0"/>
              <c:showSerName val="0"/>
              <c:showPercent val="1"/>
              <c:showBubbleSize val="0"/>
              <c:extLst>
                <c:ext xmlns:c16="http://schemas.microsoft.com/office/drawing/2014/chart" uri="{C3380CC4-5D6E-409C-BE32-E72D297353CC}">
                  <c16:uniqueId val="{00000008-E236-41AB-8B87-D53B54B6623D}"/>
                </c:ext>
              </c:extLst>
            </c:dLbl>
            <c:dLbl>
              <c:idx val="2"/>
              <c:numFmt formatCode="0%" sourceLinked="0"/>
              <c:spPr/>
              <c:txPr>
                <a:bodyPr/>
                <a:lstStyle/>
                <a:p>
                  <a:pPr>
                    <a:defRPr sz="1000" b="0" i="0" u="none" strike="noStrike">
                      <a:solidFill>
                        <a:srgbClr val="000000"/>
                      </a:solidFill>
                      <a:latin typeface="Calibri"/>
                    </a:defRPr>
                  </a:pPr>
                  <a:endParaRPr lang="es-ES"/>
                </a:p>
              </c:txPr>
              <c:showLegendKey val="0"/>
              <c:showVal val="0"/>
              <c:showCatName val="0"/>
              <c:showSerName val="0"/>
              <c:showPercent val="1"/>
              <c:showBubbleSize val="0"/>
              <c:extLst>
                <c:ext xmlns:c16="http://schemas.microsoft.com/office/drawing/2014/chart" uri="{C3380CC4-5D6E-409C-BE32-E72D297353CC}">
                  <c16:uniqueId val="{0000000A-E236-41AB-8B87-D53B54B6623D}"/>
                </c:ext>
              </c:extLst>
            </c:dLbl>
            <c:dLbl>
              <c:idx val="3"/>
              <c:numFmt formatCode="0%" sourceLinked="0"/>
              <c:spPr/>
              <c:txPr>
                <a:bodyPr/>
                <a:lstStyle/>
                <a:p>
                  <a:pPr>
                    <a:defRPr sz="1000" b="0" i="0" u="none" strike="noStrike">
                      <a:solidFill>
                        <a:srgbClr val="000000"/>
                      </a:solidFill>
                      <a:latin typeface="Calibri"/>
                    </a:defRPr>
                  </a:pPr>
                  <a:endParaRPr lang="es-ES"/>
                </a:p>
              </c:txPr>
              <c:showLegendKey val="0"/>
              <c:showVal val="0"/>
              <c:showCatName val="0"/>
              <c:showSerName val="0"/>
              <c:showPercent val="1"/>
              <c:showBubbleSize val="0"/>
              <c:extLst>
                <c:ext xmlns:c16="http://schemas.microsoft.com/office/drawing/2014/chart" uri="{C3380CC4-5D6E-409C-BE32-E72D297353CC}">
                  <c16:uniqueId val="{0000000C-E236-41AB-8B87-D53B54B6623D}"/>
                </c:ext>
              </c:extLst>
            </c:dLbl>
            <c:numFmt formatCode="0%" sourceLinked="0"/>
            <c:spPr>
              <a:noFill/>
              <a:ln>
                <a:noFill/>
              </a:ln>
              <a:effectLst/>
            </c:spPr>
            <c:txPr>
              <a:bodyPr/>
              <a:lstStyle/>
              <a:p>
                <a:pPr>
                  <a:defRPr sz="1000" b="0" i="0" u="none" strike="noStrike">
                    <a:solidFill>
                      <a:srgbClr val="000000"/>
                    </a:solidFill>
                    <a:latin typeface="Calibri"/>
                  </a:defRPr>
                </a:pPr>
                <a:endParaRPr lang="es-ES"/>
              </a:p>
            </c:txPr>
            <c:showLegendKey val="0"/>
            <c:showVal val="0"/>
            <c:showCatName val="0"/>
            <c:showSerName val="0"/>
            <c:showPercent val="1"/>
            <c:showBubbleSize val="0"/>
            <c:showLeaderLines val="1"/>
            <c:leaderLines>
              <c:spPr>
                <a:ln w="6350" cap="flat">
                  <a:solidFill>
                    <a:srgbClr val="000000"/>
                  </a:solidFill>
                  <a:prstDash val="solid"/>
                  <a:miter lim="400000"/>
                </a:ln>
                <a:effectLst/>
              </c:spPr>
            </c:leaderLines>
            <c:extLst>
              <c:ext xmlns:c15="http://schemas.microsoft.com/office/drawing/2012/chart" uri="{CE6537A1-D6FC-4f65-9D91-7224C49458BB}"/>
            </c:extLst>
          </c:dLbls>
          <c:cat>
            <c:strRef>
              <c:f>ANALISIS!$B$7:$B$10</c:f>
              <c:strCache>
                <c:ptCount val="4"/>
                <c:pt idx="0">
                  <c:v>NO ACEPTABLE</c:v>
                </c:pt>
                <c:pt idx="1">
                  <c:v>ACEPTABLE CON CONTROL</c:v>
                </c:pt>
                <c:pt idx="2">
                  <c:v>MEJORABLE</c:v>
                </c:pt>
                <c:pt idx="3">
                  <c:v>ACEPTABLE</c:v>
                </c:pt>
              </c:strCache>
            </c:strRef>
          </c:cat>
          <c:val>
            <c:numRef>
              <c:f>[5]Análisis!$D$6:$D$9</c:f>
              <c:numCache>
                <c:formatCode>General</c:formatCode>
                <c:ptCount val="4"/>
                <c:pt idx="0">
                  <c:v>0</c:v>
                </c:pt>
                <c:pt idx="1">
                  <c:v>0.2857142857142857</c:v>
                </c:pt>
                <c:pt idx="2">
                  <c:v>0.63265306122448983</c:v>
                </c:pt>
                <c:pt idx="3">
                  <c:v>8.1632653061224483E-2</c:v>
                </c:pt>
              </c:numCache>
            </c:numRef>
          </c:val>
          <c:extLst>
            <c:ext xmlns:c16="http://schemas.microsoft.com/office/drawing/2014/chart" uri="{C3380CC4-5D6E-409C-BE32-E72D297353CC}">
              <c16:uniqueId val="{0000000E-E236-41AB-8B87-D53B54B6623D}"/>
            </c:ext>
          </c:extLst>
        </c:ser>
        <c:dLbls>
          <c:showLegendKey val="0"/>
          <c:showVal val="0"/>
          <c:showCatName val="0"/>
          <c:showSerName val="0"/>
          <c:showPercent val="1"/>
          <c:showBubbleSize val="0"/>
          <c:showLeaderLines val="1"/>
        </c:dLbls>
        <c:firstSliceAng val="0"/>
      </c:pieChart>
      <c:spPr>
        <a:noFill/>
        <a:ln w="12700" cap="flat">
          <a:noFill/>
          <a:miter lim="400000"/>
        </a:ln>
        <a:effectLst/>
      </c:spPr>
    </c:plotArea>
    <c:legend>
      <c:legendPos val="t"/>
      <c:overlay val="0"/>
      <c:spPr>
        <a:noFill/>
        <a:ln w="12700" cap="flat">
          <a:noFill/>
          <a:miter lim="400000"/>
        </a:ln>
        <a:effectLst/>
      </c:spPr>
      <c:txPr>
        <a:bodyPr rot="0"/>
        <a:lstStyle/>
        <a:p>
          <a:pPr>
            <a:defRPr sz="1000" b="0" i="0" u="none" strike="noStrike">
              <a:solidFill>
                <a:srgbClr val="000000"/>
              </a:solidFill>
              <a:latin typeface="Calibri"/>
            </a:defRPr>
          </a:pPr>
          <a:endParaRPr lang="es-ES"/>
        </a:p>
      </c:txPr>
    </c:legend>
    <c:plotVisOnly val="1"/>
    <c:dispBlanksAs val="zero"/>
    <c:showDLblsOverMax val="1"/>
  </c:chart>
  <c:spPr>
    <a:solidFill>
      <a:srgbClr val="FFFFFF"/>
    </a:solidFill>
    <a:ln w="12700" cap="flat">
      <a:solidFill>
        <a:srgbClr val="808080"/>
      </a:solidFill>
      <a:prstDash val="solid"/>
      <a:round/>
    </a:ln>
    <a:effectLst/>
  </c:sp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400" b="1" i="0" u="none" strike="noStrike">
                <a:solidFill>
                  <a:srgbClr val="000000"/>
                </a:solidFill>
                <a:latin typeface="Arial"/>
              </a:defRPr>
            </a:pPr>
            <a:r>
              <a:rPr lang="es-CO" sz="1400" b="1" i="0" u="none" strike="noStrike">
                <a:solidFill>
                  <a:srgbClr val="000000"/>
                </a:solidFill>
                <a:latin typeface="Arial"/>
              </a:rPr>
              <a:t>NIVEL DE ACEPTABILIDAD</a:t>
            </a:r>
          </a:p>
          <a:p>
            <a:pPr>
              <a:defRPr sz="1400" b="1" i="0" u="none" strike="noStrike">
                <a:solidFill>
                  <a:srgbClr val="000000"/>
                </a:solidFill>
                <a:latin typeface="Arial"/>
              </a:defRPr>
            </a:pPr>
            <a:r>
              <a:rPr lang="es-CO" sz="1400" b="1" i="0" u="none" strike="noStrike">
                <a:solidFill>
                  <a:srgbClr val="000000"/>
                </a:solidFill>
                <a:latin typeface="Arial"/>
              </a:rPr>
              <a:t>CALLE</a:t>
            </a:r>
            <a:r>
              <a:rPr lang="es-CO" sz="1400" b="1" i="0" u="none" strike="noStrike" baseline="0">
                <a:solidFill>
                  <a:srgbClr val="000000"/>
                </a:solidFill>
                <a:latin typeface="Arial"/>
              </a:rPr>
              <a:t> 9NA</a:t>
            </a:r>
            <a:r>
              <a:rPr lang="es-CO" sz="1400" b="1" i="0" u="none" strike="noStrike">
                <a:solidFill>
                  <a:srgbClr val="000000"/>
                </a:solidFill>
                <a:latin typeface="Arial"/>
              </a:rPr>
              <a:t> </a:t>
            </a:r>
          </a:p>
        </c:rich>
      </c:tx>
      <c:overlay val="0"/>
      <c:spPr>
        <a:noFill/>
        <a:effectLst/>
      </c:spPr>
    </c:title>
    <c:autoTitleDeleted val="0"/>
    <c:plotArea>
      <c:layout/>
      <c:pieChart>
        <c:varyColors val="0"/>
        <c:ser>
          <c:idx val="1"/>
          <c:order val="0"/>
          <c:spPr>
            <a:solidFill>
              <a:srgbClr val="DD0806"/>
            </a:solidFill>
            <a:ln w="12700" cap="flat">
              <a:noFill/>
              <a:miter lim="400000"/>
            </a:ln>
            <a:effectLst/>
          </c:spPr>
          <c:dPt>
            <c:idx val="1"/>
            <c:bubble3D val="0"/>
            <c:spPr>
              <a:solidFill>
                <a:srgbClr val="FCF305"/>
              </a:solidFill>
              <a:ln w="12700" cap="flat">
                <a:noFill/>
                <a:miter lim="400000"/>
              </a:ln>
              <a:effectLst/>
            </c:spPr>
            <c:extLst>
              <c:ext xmlns:c16="http://schemas.microsoft.com/office/drawing/2014/chart" uri="{C3380CC4-5D6E-409C-BE32-E72D297353CC}">
                <c16:uniqueId val="{00000001-3F4A-41A1-B859-E42F0BAAC75E}"/>
              </c:ext>
            </c:extLst>
          </c:dPt>
          <c:dPt>
            <c:idx val="2"/>
            <c:bubble3D val="0"/>
            <c:spPr>
              <a:solidFill>
                <a:srgbClr val="1FB714"/>
              </a:solidFill>
              <a:ln w="12700" cap="flat">
                <a:noFill/>
                <a:miter lim="400000"/>
              </a:ln>
              <a:effectLst/>
            </c:spPr>
            <c:extLst>
              <c:ext xmlns:c16="http://schemas.microsoft.com/office/drawing/2014/chart" uri="{C3380CC4-5D6E-409C-BE32-E72D297353CC}">
                <c16:uniqueId val="{00000003-3F4A-41A1-B859-E42F0BAAC75E}"/>
              </c:ext>
            </c:extLst>
          </c:dPt>
          <c:dPt>
            <c:idx val="3"/>
            <c:bubble3D val="0"/>
            <c:spPr>
              <a:solidFill>
                <a:srgbClr val="008A3E"/>
              </a:solidFill>
              <a:ln w="12700" cap="flat">
                <a:noFill/>
                <a:miter lim="400000"/>
              </a:ln>
              <a:effectLst/>
            </c:spPr>
            <c:extLst>
              <c:ext xmlns:c16="http://schemas.microsoft.com/office/drawing/2014/chart" uri="{C3380CC4-5D6E-409C-BE32-E72D297353CC}">
                <c16:uniqueId val="{00000005-3F4A-41A1-B859-E42F0BAAC75E}"/>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ANALISIS!$B$20:$B$23</c:f>
              <c:strCache>
                <c:ptCount val="4"/>
                <c:pt idx="0">
                  <c:v>NO ACEPTABLE</c:v>
                </c:pt>
                <c:pt idx="1">
                  <c:v>ACEPTABLE CON CONTROL</c:v>
                </c:pt>
                <c:pt idx="2">
                  <c:v>MEJORABLE</c:v>
                </c:pt>
                <c:pt idx="3">
                  <c:v>ACEPTABLE</c:v>
                </c:pt>
              </c:strCache>
            </c:strRef>
          </c:cat>
          <c:val>
            <c:numRef>
              <c:f>ANALISIS!$D$20:$D$23</c:f>
              <c:numCache>
                <c:formatCode>0.0%</c:formatCode>
                <c:ptCount val="4"/>
                <c:pt idx="0">
                  <c:v>0</c:v>
                </c:pt>
                <c:pt idx="1">
                  <c:v>0</c:v>
                </c:pt>
                <c:pt idx="2">
                  <c:v>0.82857142857142863</c:v>
                </c:pt>
                <c:pt idx="3">
                  <c:v>0.17142857142857143</c:v>
                </c:pt>
              </c:numCache>
            </c:numRef>
          </c:val>
          <c:extLst>
            <c:ext xmlns:c16="http://schemas.microsoft.com/office/drawing/2014/chart" uri="{C3380CC4-5D6E-409C-BE32-E72D297353CC}">
              <c16:uniqueId val="{00000006-3F4A-41A1-B859-E42F0BAAC75E}"/>
            </c:ext>
          </c:extLst>
        </c:ser>
        <c:ser>
          <c:idx val="0"/>
          <c:order val="1"/>
          <c:tx>
            <c:v>Series1</c:v>
          </c:tx>
          <c:spPr>
            <a:solidFill>
              <a:srgbClr val="DD0806"/>
            </a:solidFill>
            <a:ln w="12700" cap="flat">
              <a:noFill/>
              <a:miter lim="400000"/>
            </a:ln>
            <a:effectLst/>
          </c:spPr>
          <c:dPt>
            <c:idx val="1"/>
            <c:bubble3D val="0"/>
            <c:spPr>
              <a:solidFill>
                <a:srgbClr val="FCF305"/>
              </a:solidFill>
              <a:ln w="12700" cap="flat">
                <a:noFill/>
                <a:miter lim="400000"/>
              </a:ln>
              <a:effectLst/>
            </c:spPr>
            <c:extLst>
              <c:ext xmlns:c16="http://schemas.microsoft.com/office/drawing/2014/chart" uri="{C3380CC4-5D6E-409C-BE32-E72D297353CC}">
                <c16:uniqueId val="{00000008-3F4A-41A1-B859-E42F0BAAC75E}"/>
              </c:ext>
            </c:extLst>
          </c:dPt>
          <c:dPt>
            <c:idx val="2"/>
            <c:bubble3D val="0"/>
            <c:spPr>
              <a:solidFill>
                <a:srgbClr val="1FB714"/>
              </a:solidFill>
              <a:ln w="12700" cap="flat">
                <a:noFill/>
                <a:miter lim="400000"/>
              </a:ln>
              <a:effectLst/>
            </c:spPr>
            <c:extLst>
              <c:ext xmlns:c16="http://schemas.microsoft.com/office/drawing/2014/chart" uri="{C3380CC4-5D6E-409C-BE32-E72D297353CC}">
                <c16:uniqueId val="{0000000A-3F4A-41A1-B859-E42F0BAAC75E}"/>
              </c:ext>
            </c:extLst>
          </c:dPt>
          <c:dPt>
            <c:idx val="3"/>
            <c:bubble3D val="0"/>
            <c:spPr>
              <a:solidFill>
                <a:srgbClr val="008A3E"/>
              </a:solidFill>
              <a:ln w="12700" cap="flat">
                <a:noFill/>
                <a:miter lim="400000"/>
              </a:ln>
              <a:effectLst/>
            </c:spPr>
            <c:extLst>
              <c:ext xmlns:c16="http://schemas.microsoft.com/office/drawing/2014/chart" uri="{C3380CC4-5D6E-409C-BE32-E72D297353CC}">
                <c16:uniqueId val="{0000000C-3F4A-41A1-B859-E42F0BAAC75E}"/>
              </c:ext>
            </c:extLst>
          </c:dPt>
          <c:dLbls>
            <c:dLbl>
              <c:idx val="0"/>
              <c:numFmt formatCode="0%" sourceLinked="0"/>
              <c:spPr/>
              <c:txPr>
                <a:bodyPr/>
                <a:lstStyle/>
                <a:p>
                  <a:pPr>
                    <a:defRPr sz="1000" b="0" i="0" u="none" strike="noStrike">
                      <a:solidFill>
                        <a:srgbClr val="000000"/>
                      </a:solidFill>
                      <a:latin typeface="Calibri"/>
                    </a:defRPr>
                  </a:pPr>
                  <a:endParaRPr lang="es-ES"/>
                </a:p>
              </c:txPr>
              <c:showLegendKey val="0"/>
              <c:showVal val="0"/>
              <c:showCatName val="0"/>
              <c:showSerName val="0"/>
              <c:showPercent val="1"/>
              <c:showBubbleSize val="0"/>
              <c:extLst>
                <c:ext xmlns:c16="http://schemas.microsoft.com/office/drawing/2014/chart" uri="{C3380CC4-5D6E-409C-BE32-E72D297353CC}">
                  <c16:uniqueId val="{0000000D-3F4A-41A1-B859-E42F0BAAC75E}"/>
                </c:ext>
              </c:extLst>
            </c:dLbl>
            <c:dLbl>
              <c:idx val="1"/>
              <c:numFmt formatCode="0%" sourceLinked="0"/>
              <c:spPr/>
              <c:txPr>
                <a:bodyPr/>
                <a:lstStyle/>
                <a:p>
                  <a:pPr>
                    <a:defRPr sz="1000" b="0" i="0" u="none" strike="noStrike">
                      <a:solidFill>
                        <a:srgbClr val="000000"/>
                      </a:solidFill>
                      <a:latin typeface="Calibri"/>
                    </a:defRPr>
                  </a:pPr>
                  <a:endParaRPr lang="es-ES"/>
                </a:p>
              </c:txPr>
              <c:showLegendKey val="0"/>
              <c:showVal val="0"/>
              <c:showCatName val="0"/>
              <c:showSerName val="0"/>
              <c:showPercent val="1"/>
              <c:showBubbleSize val="0"/>
              <c:extLst>
                <c:ext xmlns:c16="http://schemas.microsoft.com/office/drawing/2014/chart" uri="{C3380CC4-5D6E-409C-BE32-E72D297353CC}">
                  <c16:uniqueId val="{00000008-3F4A-41A1-B859-E42F0BAAC75E}"/>
                </c:ext>
              </c:extLst>
            </c:dLbl>
            <c:dLbl>
              <c:idx val="2"/>
              <c:numFmt formatCode="0%" sourceLinked="0"/>
              <c:spPr/>
              <c:txPr>
                <a:bodyPr/>
                <a:lstStyle/>
                <a:p>
                  <a:pPr>
                    <a:defRPr sz="1000" b="0" i="0" u="none" strike="noStrike">
                      <a:solidFill>
                        <a:srgbClr val="000000"/>
                      </a:solidFill>
                      <a:latin typeface="Calibri"/>
                    </a:defRPr>
                  </a:pPr>
                  <a:endParaRPr lang="es-ES"/>
                </a:p>
              </c:txPr>
              <c:showLegendKey val="0"/>
              <c:showVal val="0"/>
              <c:showCatName val="0"/>
              <c:showSerName val="0"/>
              <c:showPercent val="1"/>
              <c:showBubbleSize val="0"/>
              <c:extLst>
                <c:ext xmlns:c16="http://schemas.microsoft.com/office/drawing/2014/chart" uri="{C3380CC4-5D6E-409C-BE32-E72D297353CC}">
                  <c16:uniqueId val="{0000000A-3F4A-41A1-B859-E42F0BAAC75E}"/>
                </c:ext>
              </c:extLst>
            </c:dLbl>
            <c:dLbl>
              <c:idx val="3"/>
              <c:numFmt formatCode="0%" sourceLinked="0"/>
              <c:spPr/>
              <c:txPr>
                <a:bodyPr/>
                <a:lstStyle/>
                <a:p>
                  <a:pPr>
                    <a:defRPr sz="1000" b="0" i="0" u="none" strike="noStrike">
                      <a:solidFill>
                        <a:srgbClr val="000000"/>
                      </a:solidFill>
                      <a:latin typeface="Calibri"/>
                    </a:defRPr>
                  </a:pPr>
                  <a:endParaRPr lang="es-ES"/>
                </a:p>
              </c:txPr>
              <c:showLegendKey val="0"/>
              <c:showVal val="0"/>
              <c:showCatName val="0"/>
              <c:showSerName val="0"/>
              <c:showPercent val="1"/>
              <c:showBubbleSize val="0"/>
              <c:extLst>
                <c:ext xmlns:c16="http://schemas.microsoft.com/office/drawing/2014/chart" uri="{C3380CC4-5D6E-409C-BE32-E72D297353CC}">
                  <c16:uniqueId val="{0000000C-3F4A-41A1-B859-E42F0BAAC75E}"/>
                </c:ext>
              </c:extLst>
            </c:dLbl>
            <c:numFmt formatCode="0%" sourceLinked="0"/>
            <c:spPr>
              <a:noFill/>
              <a:ln>
                <a:noFill/>
              </a:ln>
              <a:effectLst/>
            </c:spPr>
            <c:txPr>
              <a:bodyPr/>
              <a:lstStyle/>
              <a:p>
                <a:pPr>
                  <a:defRPr sz="1000" b="0" i="0" u="none" strike="noStrike">
                    <a:solidFill>
                      <a:srgbClr val="000000"/>
                    </a:solidFill>
                    <a:latin typeface="Calibri"/>
                  </a:defRPr>
                </a:pPr>
                <a:endParaRPr lang="es-ES"/>
              </a:p>
            </c:txPr>
            <c:showLegendKey val="0"/>
            <c:showVal val="0"/>
            <c:showCatName val="0"/>
            <c:showSerName val="0"/>
            <c:showPercent val="1"/>
            <c:showBubbleSize val="0"/>
            <c:showLeaderLines val="1"/>
            <c:leaderLines>
              <c:spPr>
                <a:ln w="6350" cap="flat">
                  <a:solidFill>
                    <a:srgbClr val="000000"/>
                  </a:solidFill>
                  <a:prstDash val="solid"/>
                  <a:miter lim="400000"/>
                </a:ln>
                <a:effectLst/>
              </c:spPr>
            </c:leaderLines>
            <c:extLst>
              <c:ext xmlns:c15="http://schemas.microsoft.com/office/drawing/2012/chart" uri="{CE6537A1-D6FC-4f65-9D91-7224C49458BB}"/>
            </c:extLst>
          </c:dLbls>
          <c:cat>
            <c:strRef>
              <c:f>ANALISIS!$B$20:$B$23</c:f>
              <c:strCache>
                <c:ptCount val="4"/>
                <c:pt idx="0">
                  <c:v>NO ACEPTABLE</c:v>
                </c:pt>
                <c:pt idx="1">
                  <c:v>ACEPTABLE CON CONTROL</c:v>
                </c:pt>
                <c:pt idx="2">
                  <c:v>MEJORABLE</c:v>
                </c:pt>
                <c:pt idx="3">
                  <c:v>ACEPTABLE</c:v>
                </c:pt>
              </c:strCache>
            </c:strRef>
          </c:cat>
          <c:val>
            <c:numRef>
              <c:f>[5]Análisis!$D$6:$D$9</c:f>
              <c:numCache>
                <c:formatCode>General</c:formatCode>
                <c:ptCount val="4"/>
                <c:pt idx="0">
                  <c:v>0</c:v>
                </c:pt>
                <c:pt idx="1">
                  <c:v>0.2857142857142857</c:v>
                </c:pt>
                <c:pt idx="2">
                  <c:v>0.63265306122448983</c:v>
                </c:pt>
                <c:pt idx="3">
                  <c:v>8.1632653061224483E-2</c:v>
                </c:pt>
              </c:numCache>
            </c:numRef>
          </c:val>
          <c:extLst>
            <c:ext xmlns:c16="http://schemas.microsoft.com/office/drawing/2014/chart" uri="{C3380CC4-5D6E-409C-BE32-E72D297353CC}">
              <c16:uniqueId val="{0000000E-3F4A-41A1-B859-E42F0BAAC75E}"/>
            </c:ext>
          </c:extLst>
        </c:ser>
        <c:dLbls>
          <c:showLegendKey val="0"/>
          <c:showVal val="0"/>
          <c:showCatName val="0"/>
          <c:showSerName val="0"/>
          <c:showPercent val="1"/>
          <c:showBubbleSize val="0"/>
          <c:showLeaderLines val="1"/>
        </c:dLbls>
        <c:firstSliceAng val="0"/>
      </c:pieChart>
      <c:spPr>
        <a:noFill/>
        <a:ln w="12700" cap="flat">
          <a:noFill/>
          <a:miter lim="400000"/>
        </a:ln>
        <a:effectLst/>
      </c:spPr>
    </c:plotArea>
    <c:legend>
      <c:legendPos val="t"/>
      <c:overlay val="0"/>
      <c:spPr>
        <a:noFill/>
        <a:ln w="12700" cap="flat">
          <a:noFill/>
          <a:miter lim="400000"/>
        </a:ln>
        <a:effectLst/>
      </c:spPr>
      <c:txPr>
        <a:bodyPr rot="0"/>
        <a:lstStyle/>
        <a:p>
          <a:pPr>
            <a:defRPr sz="1000" b="0" i="0" u="none" strike="noStrike">
              <a:solidFill>
                <a:srgbClr val="000000"/>
              </a:solidFill>
              <a:latin typeface="Calibri"/>
            </a:defRPr>
          </a:pPr>
          <a:endParaRPr lang="es-ES"/>
        </a:p>
      </c:txPr>
    </c:legend>
    <c:plotVisOnly val="1"/>
    <c:dispBlanksAs val="zero"/>
    <c:showDLblsOverMax val="1"/>
  </c:chart>
  <c:spPr>
    <a:solidFill>
      <a:srgbClr val="FFFFFF"/>
    </a:solidFill>
    <a:ln w="12700" cap="flat">
      <a:solidFill>
        <a:srgbClr val="808080"/>
      </a:solidFill>
      <a:prstDash val="solid"/>
      <a:round/>
    </a:ln>
    <a:effectLst/>
  </c:sp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400" b="1" i="0" u="none" strike="noStrike">
                <a:solidFill>
                  <a:srgbClr val="000000"/>
                </a:solidFill>
                <a:latin typeface="Arial"/>
              </a:defRPr>
            </a:pPr>
            <a:r>
              <a:rPr lang="es-CO" sz="1400" b="1" i="0" u="none" strike="noStrike">
                <a:solidFill>
                  <a:srgbClr val="000000"/>
                </a:solidFill>
                <a:latin typeface="Arial"/>
              </a:rPr>
              <a:t>NIVEL DE ACEPTABILIDAD</a:t>
            </a:r>
          </a:p>
          <a:p>
            <a:pPr>
              <a:defRPr sz="1400" b="1" i="0" u="none" strike="noStrike">
                <a:solidFill>
                  <a:srgbClr val="000000"/>
                </a:solidFill>
                <a:latin typeface="Arial"/>
              </a:defRPr>
            </a:pPr>
            <a:r>
              <a:rPr lang="es-CO" sz="1400" b="1" i="0" u="none" strike="noStrike">
                <a:solidFill>
                  <a:srgbClr val="000000"/>
                </a:solidFill>
                <a:latin typeface="Arial"/>
              </a:rPr>
              <a:t>BIBLIOTECA </a:t>
            </a:r>
          </a:p>
        </c:rich>
      </c:tx>
      <c:overlay val="0"/>
      <c:spPr>
        <a:noFill/>
        <a:effectLst/>
      </c:spPr>
    </c:title>
    <c:autoTitleDeleted val="0"/>
    <c:plotArea>
      <c:layout/>
      <c:pieChart>
        <c:varyColors val="0"/>
        <c:ser>
          <c:idx val="1"/>
          <c:order val="0"/>
          <c:spPr>
            <a:solidFill>
              <a:srgbClr val="DD0806"/>
            </a:solidFill>
            <a:ln w="12700" cap="flat">
              <a:noFill/>
              <a:miter lim="400000"/>
            </a:ln>
            <a:effectLst/>
          </c:spPr>
          <c:dPt>
            <c:idx val="1"/>
            <c:bubble3D val="0"/>
            <c:spPr>
              <a:solidFill>
                <a:srgbClr val="FCF305"/>
              </a:solidFill>
              <a:ln w="12700" cap="flat">
                <a:noFill/>
                <a:miter lim="400000"/>
              </a:ln>
              <a:effectLst/>
            </c:spPr>
            <c:extLst>
              <c:ext xmlns:c16="http://schemas.microsoft.com/office/drawing/2014/chart" uri="{C3380CC4-5D6E-409C-BE32-E72D297353CC}">
                <c16:uniqueId val="{00000001-A63E-4EDB-9E5A-9B0DCE5C5D7C}"/>
              </c:ext>
            </c:extLst>
          </c:dPt>
          <c:dPt>
            <c:idx val="2"/>
            <c:bubble3D val="0"/>
            <c:spPr>
              <a:solidFill>
                <a:srgbClr val="1FB714"/>
              </a:solidFill>
              <a:ln w="12700" cap="flat">
                <a:noFill/>
                <a:miter lim="400000"/>
              </a:ln>
              <a:effectLst/>
            </c:spPr>
            <c:extLst>
              <c:ext xmlns:c16="http://schemas.microsoft.com/office/drawing/2014/chart" uri="{C3380CC4-5D6E-409C-BE32-E72D297353CC}">
                <c16:uniqueId val="{00000003-A63E-4EDB-9E5A-9B0DCE5C5D7C}"/>
              </c:ext>
            </c:extLst>
          </c:dPt>
          <c:dPt>
            <c:idx val="3"/>
            <c:bubble3D val="0"/>
            <c:spPr>
              <a:solidFill>
                <a:srgbClr val="008A3E"/>
              </a:solidFill>
              <a:ln w="12700" cap="flat">
                <a:noFill/>
                <a:miter lim="400000"/>
              </a:ln>
              <a:effectLst/>
            </c:spPr>
            <c:extLst>
              <c:ext xmlns:c16="http://schemas.microsoft.com/office/drawing/2014/chart" uri="{C3380CC4-5D6E-409C-BE32-E72D297353CC}">
                <c16:uniqueId val="{00000005-A63E-4EDB-9E5A-9B0DCE5C5D7C}"/>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ANALISIS!$B$32:$B$35</c:f>
              <c:strCache>
                <c:ptCount val="4"/>
                <c:pt idx="0">
                  <c:v>NO ACEPTABLE</c:v>
                </c:pt>
                <c:pt idx="1">
                  <c:v>ACEPTABLE CON CONTROL</c:v>
                </c:pt>
                <c:pt idx="2">
                  <c:v>MEJORABLE</c:v>
                </c:pt>
                <c:pt idx="3">
                  <c:v>ACEPTABLE</c:v>
                </c:pt>
              </c:strCache>
            </c:strRef>
          </c:cat>
          <c:val>
            <c:numRef>
              <c:f>ANALISIS!$D$32:$D$35</c:f>
              <c:numCache>
                <c:formatCode>0.0%</c:formatCode>
                <c:ptCount val="4"/>
                <c:pt idx="0">
                  <c:v>0</c:v>
                </c:pt>
                <c:pt idx="1">
                  <c:v>0</c:v>
                </c:pt>
                <c:pt idx="2">
                  <c:v>0.92592592592592593</c:v>
                </c:pt>
                <c:pt idx="3">
                  <c:v>7.407407407407407E-2</c:v>
                </c:pt>
              </c:numCache>
            </c:numRef>
          </c:val>
          <c:extLst>
            <c:ext xmlns:c16="http://schemas.microsoft.com/office/drawing/2014/chart" uri="{C3380CC4-5D6E-409C-BE32-E72D297353CC}">
              <c16:uniqueId val="{00000006-A63E-4EDB-9E5A-9B0DCE5C5D7C}"/>
            </c:ext>
          </c:extLst>
        </c:ser>
        <c:ser>
          <c:idx val="0"/>
          <c:order val="1"/>
          <c:tx>
            <c:v>Series1</c:v>
          </c:tx>
          <c:spPr>
            <a:solidFill>
              <a:srgbClr val="DD0806"/>
            </a:solidFill>
            <a:ln w="12700" cap="flat">
              <a:noFill/>
              <a:miter lim="400000"/>
            </a:ln>
            <a:effectLst/>
          </c:spPr>
          <c:dPt>
            <c:idx val="1"/>
            <c:bubble3D val="0"/>
            <c:spPr>
              <a:solidFill>
                <a:srgbClr val="FCF305"/>
              </a:solidFill>
              <a:ln w="12700" cap="flat">
                <a:noFill/>
                <a:miter lim="400000"/>
              </a:ln>
              <a:effectLst/>
            </c:spPr>
            <c:extLst>
              <c:ext xmlns:c16="http://schemas.microsoft.com/office/drawing/2014/chart" uri="{C3380CC4-5D6E-409C-BE32-E72D297353CC}">
                <c16:uniqueId val="{00000008-A63E-4EDB-9E5A-9B0DCE5C5D7C}"/>
              </c:ext>
            </c:extLst>
          </c:dPt>
          <c:dPt>
            <c:idx val="2"/>
            <c:bubble3D val="0"/>
            <c:spPr>
              <a:solidFill>
                <a:srgbClr val="1FB714"/>
              </a:solidFill>
              <a:ln w="12700" cap="flat">
                <a:noFill/>
                <a:miter lim="400000"/>
              </a:ln>
              <a:effectLst/>
            </c:spPr>
            <c:extLst>
              <c:ext xmlns:c16="http://schemas.microsoft.com/office/drawing/2014/chart" uri="{C3380CC4-5D6E-409C-BE32-E72D297353CC}">
                <c16:uniqueId val="{0000000A-A63E-4EDB-9E5A-9B0DCE5C5D7C}"/>
              </c:ext>
            </c:extLst>
          </c:dPt>
          <c:dPt>
            <c:idx val="3"/>
            <c:bubble3D val="0"/>
            <c:spPr>
              <a:solidFill>
                <a:srgbClr val="008A3E"/>
              </a:solidFill>
              <a:ln w="12700" cap="flat">
                <a:noFill/>
                <a:miter lim="400000"/>
              </a:ln>
              <a:effectLst/>
            </c:spPr>
            <c:extLst>
              <c:ext xmlns:c16="http://schemas.microsoft.com/office/drawing/2014/chart" uri="{C3380CC4-5D6E-409C-BE32-E72D297353CC}">
                <c16:uniqueId val="{0000000C-A63E-4EDB-9E5A-9B0DCE5C5D7C}"/>
              </c:ext>
            </c:extLst>
          </c:dPt>
          <c:dLbls>
            <c:dLbl>
              <c:idx val="0"/>
              <c:numFmt formatCode="0%" sourceLinked="0"/>
              <c:spPr/>
              <c:txPr>
                <a:bodyPr/>
                <a:lstStyle/>
                <a:p>
                  <a:pPr>
                    <a:defRPr sz="1000" b="0" i="0" u="none" strike="noStrike">
                      <a:solidFill>
                        <a:srgbClr val="000000"/>
                      </a:solidFill>
                      <a:latin typeface="Calibri"/>
                    </a:defRPr>
                  </a:pPr>
                  <a:endParaRPr lang="es-ES"/>
                </a:p>
              </c:txPr>
              <c:showLegendKey val="0"/>
              <c:showVal val="0"/>
              <c:showCatName val="0"/>
              <c:showSerName val="0"/>
              <c:showPercent val="1"/>
              <c:showBubbleSize val="0"/>
              <c:extLst>
                <c:ext xmlns:c16="http://schemas.microsoft.com/office/drawing/2014/chart" uri="{C3380CC4-5D6E-409C-BE32-E72D297353CC}">
                  <c16:uniqueId val="{0000000D-A63E-4EDB-9E5A-9B0DCE5C5D7C}"/>
                </c:ext>
              </c:extLst>
            </c:dLbl>
            <c:dLbl>
              <c:idx val="1"/>
              <c:numFmt formatCode="0%" sourceLinked="0"/>
              <c:spPr/>
              <c:txPr>
                <a:bodyPr/>
                <a:lstStyle/>
                <a:p>
                  <a:pPr>
                    <a:defRPr sz="1000" b="0" i="0" u="none" strike="noStrike">
                      <a:solidFill>
                        <a:srgbClr val="000000"/>
                      </a:solidFill>
                      <a:latin typeface="Calibri"/>
                    </a:defRPr>
                  </a:pPr>
                  <a:endParaRPr lang="es-ES"/>
                </a:p>
              </c:txPr>
              <c:showLegendKey val="0"/>
              <c:showVal val="0"/>
              <c:showCatName val="0"/>
              <c:showSerName val="0"/>
              <c:showPercent val="1"/>
              <c:showBubbleSize val="0"/>
              <c:extLst>
                <c:ext xmlns:c16="http://schemas.microsoft.com/office/drawing/2014/chart" uri="{C3380CC4-5D6E-409C-BE32-E72D297353CC}">
                  <c16:uniqueId val="{00000008-A63E-4EDB-9E5A-9B0DCE5C5D7C}"/>
                </c:ext>
              </c:extLst>
            </c:dLbl>
            <c:dLbl>
              <c:idx val="2"/>
              <c:numFmt formatCode="0%" sourceLinked="0"/>
              <c:spPr/>
              <c:txPr>
                <a:bodyPr/>
                <a:lstStyle/>
                <a:p>
                  <a:pPr>
                    <a:defRPr sz="1000" b="0" i="0" u="none" strike="noStrike">
                      <a:solidFill>
                        <a:srgbClr val="000000"/>
                      </a:solidFill>
                      <a:latin typeface="Calibri"/>
                    </a:defRPr>
                  </a:pPr>
                  <a:endParaRPr lang="es-ES"/>
                </a:p>
              </c:txPr>
              <c:showLegendKey val="0"/>
              <c:showVal val="0"/>
              <c:showCatName val="0"/>
              <c:showSerName val="0"/>
              <c:showPercent val="1"/>
              <c:showBubbleSize val="0"/>
              <c:extLst>
                <c:ext xmlns:c16="http://schemas.microsoft.com/office/drawing/2014/chart" uri="{C3380CC4-5D6E-409C-BE32-E72D297353CC}">
                  <c16:uniqueId val="{0000000A-A63E-4EDB-9E5A-9B0DCE5C5D7C}"/>
                </c:ext>
              </c:extLst>
            </c:dLbl>
            <c:dLbl>
              <c:idx val="3"/>
              <c:numFmt formatCode="0%" sourceLinked="0"/>
              <c:spPr/>
              <c:txPr>
                <a:bodyPr/>
                <a:lstStyle/>
                <a:p>
                  <a:pPr>
                    <a:defRPr sz="1000" b="0" i="0" u="none" strike="noStrike">
                      <a:solidFill>
                        <a:srgbClr val="000000"/>
                      </a:solidFill>
                      <a:latin typeface="Calibri"/>
                    </a:defRPr>
                  </a:pPr>
                  <a:endParaRPr lang="es-ES"/>
                </a:p>
              </c:txPr>
              <c:showLegendKey val="0"/>
              <c:showVal val="0"/>
              <c:showCatName val="0"/>
              <c:showSerName val="0"/>
              <c:showPercent val="1"/>
              <c:showBubbleSize val="0"/>
              <c:extLst>
                <c:ext xmlns:c16="http://schemas.microsoft.com/office/drawing/2014/chart" uri="{C3380CC4-5D6E-409C-BE32-E72D297353CC}">
                  <c16:uniqueId val="{0000000C-A63E-4EDB-9E5A-9B0DCE5C5D7C}"/>
                </c:ext>
              </c:extLst>
            </c:dLbl>
            <c:numFmt formatCode="0%" sourceLinked="0"/>
            <c:spPr>
              <a:noFill/>
              <a:ln>
                <a:noFill/>
              </a:ln>
              <a:effectLst/>
            </c:spPr>
            <c:txPr>
              <a:bodyPr/>
              <a:lstStyle/>
              <a:p>
                <a:pPr>
                  <a:defRPr sz="1000" b="0" i="0" u="none" strike="noStrike">
                    <a:solidFill>
                      <a:srgbClr val="000000"/>
                    </a:solidFill>
                    <a:latin typeface="Calibri"/>
                  </a:defRPr>
                </a:pPr>
                <a:endParaRPr lang="es-ES"/>
              </a:p>
            </c:txPr>
            <c:showLegendKey val="0"/>
            <c:showVal val="0"/>
            <c:showCatName val="0"/>
            <c:showSerName val="0"/>
            <c:showPercent val="1"/>
            <c:showBubbleSize val="0"/>
            <c:showLeaderLines val="1"/>
            <c:leaderLines>
              <c:spPr>
                <a:ln w="6350" cap="flat">
                  <a:solidFill>
                    <a:srgbClr val="000000"/>
                  </a:solidFill>
                  <a:prstDash val="solid"/>
                  <a:miter lim="400000"/>
                </a:ln>
                <a:effectLst/>
              </c:spPr>
            </c:leaderLines>
            <c:extLst>
              <c:ext xmlns:c15="http://schemas.microsoft.com/office/drawing/2012/chart" uri="{CE6537A1-D6FC-4f65-9D91-7224C49458BB}"/>
            </c:extLst>
          </c:dLbls>
          <c:cat>
            <c:strRef>
              <c:f>ANALISIS!$B$32:$B$35</c:f>
              <c:strCache>
                <c:ptCount val="4"/>
                <c:pt idx="0">
                  <c:v>NO ACEPTABLE</c:v>
                </c:pt>
                <c:pt idx="1">
                  <c:v>ACEPTABLE CON CONTROL</c:v>
                </c:pt>
                <c:pt idx="2">
                  <c:v>MEJORABLE</c:v>
                </c:pt>
                <c:pt idx="3">
                  <c:v>ACEPTABLE</c:v>
                </c:pt>
              </c:strCache>
            </c:strRef>
          </c:cat>
          <c:val>
            <c:numRef>
              <c:f>[5]Análisis!$D$6:$D$9</c:f>
              <c:numCache>
                <c:formatCode>General</c:formatCode>
                <c:ptCount val="4"/>
                <c:pt idx="0">
                  <c:v>0</c:v>
                </c:pt>
                <c:pt idx="1">
                  <c:v>0.2857142857142857</c:v>
                </c:pt>
                <c:pt idx="2">
                  <c:v>0.63265306122448983</c:v>
                </c:pt>
                <c:pt idx="3">
                  <c:v>8.1632653061224483E-2</c:v>
                </c:pt>
              </c:numCache>
            </c:numRef>
          </c:val>
          <c:extLst>
            <c:ext xmlns:c16="http://schemas.microsoft.com/office/drawing/2014/chart" uri="{C3380CC4-5D6E-409C-BE32-E72D297353CC}">
              <c16:uniqueId val="{0000000E-A63E-4EDB-9E5A-9B0DCE5C5D7C}"/>
            </c:ext>
          </c:extLst>
        </c:ser>
        <c:dLbls>
          <c:showLegendKey val="0"/>
          <c:showVal val="0"/>
          <c:showCatName val="0"/>
          <c:showSerName val="0"/>
          <c:showPercent val="1"/>
          <c:showBubbleSize val="0"/>
          <c:showLeaderLines val="1"/>
        </c:dLbls>
        <c:firstSliceAng val="0"/>
      </c:pieChart>
      <c:spPr>
        <a:noFill/>
        <a:ln w="12700" cap="flat">
          <a:noFill/>
          <a:miter lim="400000"/>
        </a:ln>
        <a:effectLst/>
      </c:spPr>
    </c:plotArea>
    <c:legend>
      <c:legendPos val="t"/>
      <c:overlay val="0"/>
      <c:spPr>
        <a:noFill/>
        <a:ln w="12700" cap="flat">
          <a:noFill/>
          <a:miter lim="400000"/>
        </a:ln>
        <a:effectLst/>
      </c:spPr>
      <c:txPr>
        <a:bodyPr rot="0"/>
        <a:lstStyle/>
        <a:p>
          <a:pPr>
            <a:defRPr sz="1000" b="0" i="0" u="none" strike="noStrike">
              <a:solidFill>
                <a:srgbClr val="000000"/>
              </a:solidFill>
              <a:latin typeface="Calibri"/>
            </a:defRPr>
          </a:pPr>
          <a:endParaRPr lang="es-ES"/>
        </a:p>
      </c:txPr>
    </c:legend>
    <c:plotVisOnly val="1"/>
    <c:dispBlanksAs val="zero"/>
    <c:showDLblsOverMax val="1"/>
  </c:chart>
  <c:spPr>
    <a:solidFill>
      <a:srgbClr val="FFFFFF"/>
    </a:solidFill>
    <a:ln w="12700" cap="flat">
      <a:solidFill>
        <a:srgbClr val="808080"/>
      </a:solidFill>
      <a:prstDash val="solid"/>
      <a:round/>
    </a:ln>
    <a:effectLst/>
  </c:sp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a:lstStyle/>
          <a:p>
            <a:pPr>
              <a:defRPr sz="1400" b="1" i="0" u="none" strike="noStrike">
                <a:solidFill>
                  <a:srgbClr val="000000"/>
                </a:solidFill>
                <a:latin typeface="Arial"/>
              </a:defRPr>
            </a:pPr>
            <a:r>
              <a:rPr lang="es-CO" sz="1400" b="1" i="0" u="none" strike="noStrike">
                <a:solidFill>
                  <a:srgbClr val="000000"/>
                </a:solidFill>
                <a:latin typeface="Arial"/>
              </a:rPr>
              <a:t>NIVEL DE ACEPTABILIDAD</a:t>
            </a:r>
          </a:p>
          <a:p>
            <a:pPr>
              <a:defRPr sz="1400" b="1" i="0" u="none" strike="noStrike">
                <a:solidFill>
                  <a:srgbClr val="000000"/>
                </a:solidFill>
                <a:latin typeface="Arial"/>
              </a:defRPr>
            </a:pPr>
            <a:r>
              <a:rPr lang="es-CO" sz="1400" b="1" i="0" u="none" strike="noStrike">
                <a:solidFill>
                  <a:srgbClr val="000000"/>
                </a:solidFill>
                <a:latin typeface="Arial"/>
              </a:rPr>
              <a:t>TELETRABAJO</a:t>
            </a:r>
          </a:p>
        </c:rich>
      </c:tx>
      <c:layout>
        <c:manualLayout>
          <c:xMode val="edge"/>
          <c:yMode val="edge"/>
          <c:x val="0.21645148160566305"/>
          <c:y val="3.2388663967611336E-2"/>
        </c:manualLayout>
      </c:layout>
      <c:overlay val="0"/>
      <c:spPr>
        <a:noFill/>
        <a:effectLst/>
      </c:spPr>
    </c:title>
    <c:autoTitleDeleted val="0"/>
    <c:plotArea>
      <c:layout/>
      <c:pieChart>
        <c:varyColors val="0"/>
        <c:ser>
          <c:idx val="1"/>
          <c:order val="0"/>
          <c:spPr>
            <a:solidFill>
              <a:srgbClr val="DD0806"/>
            </a:solidFill>
            <a:ln w="12700" cap="flat">
              <a:noFill/>
              <a:miter lim="400000"/>
            </a:ln>
            <a:effectLst/>
          </c:spPr>
          <c:dPt>
            <c:idx val="1"/>
            <c:bubble3D val="0"/>
            <c:spPr>
              <a:solidFill>
                <a:srgbClr val="FCF305"/>
              </a:solidFill>
              <a:ln w="12700" cap="flat">
                <a:noFill/>
                <a:miter lim="400000"/>
              </a:ln>
              <a:effectLst/>
            </c:spPr>
            <c:extLst>
              <c:ext xmlns:c16="http://schemas.microsoft.com/office/drawing/2014/chart" uri="{C3380CC4-5D6E-409C-BE32-E72D297353CC}">
                <c16:uniqueId val="{00000001-1CD8-4316-B655-6267CF212A9E}"/>
              </c:ext>
            </c:extLst>
          </c:dPt>
          <c:dPt>
            <c:idx val="2"/>
            <c:bubble3D val="0"/>
            <c:spPr>
              <a:solidFill>
                <a:srgbClr val="1FB714"/>
              </a:solidFill>
              <a:ln w="12700" cap="flat">
                <a:noFill/>
                <a:miter lim="400000"/>
              </a:ln>
              <a:effectLst/>
            </c:spPr>
            <c:extLst>
              <c:ext xmlns:c16="http://schemas.microsoft.com/office/drawing/2014/chart" uri="{C3380CC4-5D6E-409C-BE32-E72D297353CC}">
                <c16:uniqueId val="{00000003-1CD8-4316-B655-6267CF212A9E}"/>
              </c:ext>
            </c:extLst>
          </c:dPt>
          <c:dPt>
            <c:idx val="3"/>
            <c:bubble3D val="0"/>
            <c:spPr>
              <a:solidFill>
                <a:srgbClr val="008A3E"/>
              </a:solidFill>
              <a:ln w="12700" cap="flat">
                <a:noFill/>
                <a:miter lim="400000"/>
              </a:ln>
              <a:effectLst/>
            </c:spPr>
            <c:extLst>
              <c:ext xmlns:c16="http://schemas.microsoft.com/office/drawing/2014/chart" uri="{C3380CC4-5D6E-409C-BE32-E72D297353CC}">
                <c16:uniqueId val="{00000005-1CD8-4316-B655-6267CF212A9E}"/>
              </c:ext>
            </c:extLst>
          </c:dPt>
          <c:dLbls>
            <c:spPr>
              <a:noFill/>
              <a:ln>
                <a:noFill/>
              </a:ln>
              <a:effectLst/>
            </c:spPr>
            <c:showLegendKey val="0"/>
            <c:showVal val="0"/>
            <c:showCatName val="0"/>
            <c:showSerName val="0"/>
            <c:showPercent val="1"/>
            <c:showBubbleSize val="0"/>
            <c:showLeaderLines val="1"/>
            <c:extLst>
              <c:ext xmlns:c15="http://schemas.microsoft.com/office/drawing/2012/chart" uri="{CE6537A1-D6FC-4f65-9D91-7224C49458BB}"/>
            </c:extLst>
          </c:dLbls>
          <c:cat>
            <c:strRef>
              <c:f>ANALISIS!$B$44:$B$47</c:f>
              <c:strCache>
                <c:ptCount val="4"/>
                <c:pt idx="0">
                  <c:v>NO ACEPTABLE</c:v>
                </c:pt>
                <c:pt idx="1">
                  <c:v>ACEPTABLE CON CONTROL</c:v>
                </c:pt>
                <c:pt idx="2">
                  <c:v>MEJORABLE</c:v>
                </c:pt>
                <c:pt idx="3">
                  <c:v>ACEPTABLE</c:v>
                </c:pt>
              </c:strCache>
            </c:strRef>
          </c:cat>
          <c:val>
            <c:numRef>
              <c:f>ANALISIS!$D$44:$D$47</c:f>
              <c:numCache>
                <c:formatCode>0.0%</c:formatCode>
                <c:ptCount val="4"/>
                <c:pt idx="0">
                  <c:v>0</c:v>
                </c:pt>
                <c:pt idx="1">
                  <c:v>0</c:v>
                </c:pt>
                <c:pt idx="2">
                  <c:v>0.83333333333333337</c:v>
                </c:pt>
                <c:pt idx="3">
                  <c:v>0.16666666666666666</c:v>
                </c:pt>
              </c:numCache>
            </c:numRef>
          </c:val>
          <c:extLst>
            <c:ext xmlns:c16="http://schemas.microsoft.com/office/drawing/2014/chart" uri="{C3380CC4-5D6E-409C-BE32-E72D297353CC}">
              <c16:uniqueId val="{00000006-1CD8-4316-B655-6267CF212A9E}"/>
            </c:ext>
          </c:extLst>
        </c:ser>
        <c:ser>
          <c:idx val="0"/>
          <c:order val="1"/>
          <c:tx>
            <c:v>Series1</c:v>
          </c:tx>
          <c:spPr>
            <a:solidFill>
              <a:srgbClr val="DD0806"/>
            </a:solidFill>
            <a:ln w="12700" cap="flat">
              <a:noFill/>
              <a:miter lim="400000"/>
            </a:ln>
            <a:effectLst/>
          </c:spPr>
          <c:dPt>
            <c:idx val="1"/>
            <c:bubble3D val="0"/>
            <c:spPr>
              <a:solidFill>
                <a:srgbClr val="FCF305"/>
              </a:solidFill>
              <a:ln w="12700" cap="flat">
                <a:noFill/>
                <a:miter lim="400000"/>
              </a:ln>
              <a:effectLst/>
            </c:spPr>
            <c:extLst>
              <c:ext xmlns:c16="http://schemas.microsoft.com/office/drawing/2014/chart" uri="{C3380CC4-5D6E-409C-BE32-E72D297353CC}">
                <c16:uniqueId val="{00000008-1CD8-4316-B655-6267CF212A9E}"/>
              </c:ext>
            </c:extLst>
          </c:dPt>
          <c:dPt>
            <c:idx val="2"/>
            <c:bubble3D val="0"/>
            <c:spPr>
              <a:solidFill>
                <a:srgbClr val="1FB714"/>
              </a:solidFill>
              <a:ln w="12700" cap="flat">
                <a:noFill/>
                <a:miter lim="400000"/>
              </a:ln>
              <a:effectLst/>
            </c:spPr>
            <c:extLst>
              <c:ext xmlns:c16="http://schemas.microsoft.com/office/drawing/2014/chart" uri="{C3380CC4-5D6E-409C-BE32-E72D297353CC}">
                <c16:uniqueId val="{0000000A-1CD8-4316-B655-6267CF212A9E}"/>
              </c:ext>
            </c:extLst>
          </c:dPt>
          <c:dPt>
            <c:idx val="3"/>
            <c:bubble3D val="0"/>
            <c:spPr>
              <a:solidFill>
                <a:srgbClr val="008A3E"/>
              </a:solidFill>
              <a:ln w="12700" cap="flat">
                <a:noFill/>
                <a:miter lim="400000"/>
              </a:ln>
              <a:effectLst/>
            </c:spPr>
            <c:extLst>
              <c:ext xmlns:c16="http://schemas.microsoft.com/office/drawing/2014/chart" uri="{C3380CC4-5D6E-409C-BE32-E72D297353CC}">
                <c16:uniqueId val="{0000000C-1CD8-4316-B655-6267CF212A9E}"/>
              </c:ext>
            </c:extLst>
          </c:dPt>
          <c:dLbls>
            <c:dLbl>
              <c:idx val="0"/>
              <c:numFmt formatCode="0%" sourceLinked="0"/>
              <c:spPr/>
              <c:txPr>
                <a:bodyPr/>
                <a:lstStyle/>
                <a:p>
                  <a:pPr>
                    <a:defRPr sz="1000" b="0" i="0" u="none" strike="noStrike">
                      <a:solidFill>
                        <a:srgbClr val="000000"/>
                      </a:solidFill>
                      <a:latin typeface="Calibri"/>
                    </a:defRPr>
                  </a:pPr>
                  <a:endParaRPr lang="es-ES"/>
                </a:p>
              </c:txPr>
              <c:showLegendKey val="0"/>
              <c:showVal val="0"/>
              <c:showCatName val="0"/>
              <c:showSerName val="0"/>
              <c:showPercent val="1"/>
              <c:showBubbleSize val="0"/>
              <c:extLst>
                <c:ext xmlns:c16="http://schemas.microsoft.com/office/drawing/2014/chart" uri="{C3380CC4-5D6E-409C-BE32-E72D297353CC}">
                  <c16:uniqueId val="{0000000D-1CD8-4316-B655-6267CF212A9E}"/>
                </c:ext>
              </c:extLst>
            </c:dLbl>
            <c:dLbl>
              <c:idx val="1"/>
              <c:numFmt formatCode="0%" sourceLinked="0"/>
              <c:spPr/>
              <c:txPr>
                <a:bodyPr/>
                <a:lstStyle/>
                <a:p>
                  <a:pPr>
                    <a:defRPr sz="1000" b="0" i="0" u="none" strike="noStrike">
                      <a:solidFill>
                        <a:srgbClr val="000000"/>
                      </a:solidFill>
                      <a:latin typeface="Calibri"/>
                    </a:defRPr>
                  </a:pPr>
                  <a:endParaRPr lang="es-ES"/>
                </a:p>
              </c:txPr>
              <c:showLegendKey val="0"/>
              <c:showVal val="0"/>
              <c:showCatName val="0"/>
              <c:showSerName val="0"/>
              <c:showPercent val="1"/>
              <c:showBubbleSize val="0"/>
              <c:extLst>
                <c:ext xmlns:c16="http://schemas.microsoft.com/office/drawing/2014/chart" uri="{C3380CC4-5D6E-409C-BE32-E72D297353CC}">
                  <c16:uniqueId val="{00000008-1CD8-4316-B655-6267CF212A9E}"/>
                </c:ext>
              </c:extLst>
            </c:dLbl>
            <c:dLbl>
              <c:idx val="2"/>
              <c:numFmt formatCode="0%" sourceLinked="0"/>
              <c:spPr/>
              <c:txPr>
                <a:bodyPr/>
                <a:lstStyle/>
                <a:p>
                  <a:pPr>
                    <a:defRPr sz="1000" b="0" i="0" u="none" strike="noStrike">
                      <a:solidFill>
                        <a:srgbClr val="000000"/>
                      </a:solidFill>
                      <a:latin typeface="Calibri"/>
                    </a:defRPr>
                  </a:pPr>
                  <a:endParaRPr lang="es-ES"/>
                </a:p>
              </c:txPr>
              <c:showLegendKey val="0"/>
              <c:showVal val="0"/>
              <c:showCatName val="0"/>
              <c:showSerName val="0"/>
              <c:showPercent val="1"/>
              <c:showBubbleSize val="0"/>
              <c:extLst>
                <c:ext xmlns:c16="http://schemas.microsoft.com/office/drawing/2014/chart" uri="{C3380CC4-5D6E-409C-BE32-E72D297353CC}">
                  <c16:uniqueId val="{0000000A-1CD8-4316-B655-6267CF212A9E}"/>
                </c:ext>
              </c:extLst>
            </c:dLbl>
            <c:dLbl>
              <c:idx val="3"/>
              <c:numFmt formatCode="0%" sourceLinked="0"/>
              <c:spPr/>
              <c:txPr>
                <a:bodyPr/>
                <a:lstStyle/>
                <a:p>
                  <a:pPr>
                    <a:defRPr sz="1000" b="0" i="0" u="none" strike="noStrike">
                      <a:solidFill>
                        <a:srgbClr val="000000"/>
                      </a:solidFill>
                      <a:latin typeface="Calibri"/>
                    </a:defRPr>
                  </a:pPr>
                  <a:endParaRPr lang="es-ES"/>
                </a:p>
              </c:txPr>
              <c:showLegendKey val="0"/>
              <c:showVal val="0"/>
              <c:showCatName val="0"/>
              <c:showSerName val="0"/>
              <c:showPercent val="1"/>
              <c:showBubbleSize val="0"/>
              <c:extLst>
                <c:ext xmlns:c16="http://schemas.microsoft.com/office/drawing/2014/chart" uri="{C3380CC4-5D6E-409C-BE32-E72D297353CC}">
                  <c16:uniqueId val="{0000000C-1CD8-4316-B655-6267CF212A9E}"/>
                </c:ext>
              </c:extLst>
            </c:dLbl>
            <c:numFmt formatCode="0%" sourceLinked="0"/>
            <c:spPr>
              <a:noFill/>
              <a:ln>
                <a:noFill/>
              </a:ln>
              <a:effectLst/>
            </c:spPr>
            <c:txPr>
              <a:bodyPr/>
              <a:lstStyle/>
              <a:p>
                <a:pPr>
                  <a:defRPr sz="1000" b="0" i="0" u="none" strike="noStrike">
                    <a:solidFill>
                      <a:srgbClr val="000000"/>
                    </a:solidFill>
                    <a:latin typeface="Calibri"/>
                  </a:defRPr>
                </a:pPr>
                <a:endParaRPr lang="es-ES"/>
              </a:p>
            </c:txPr>
            <c:showLegendKey val="0"/>
            <c:showVal val="0"/>
            <c:showCatName val="0"/>
            <c:showSerName val="0"/>
            <c:showPercent val="1"/>
            <c:showBubbleSize val="0"/>
            <c:showLeaderLines val="1"/>
            <c:leaderLines>
              <c:spPr>
                <a:ln w="6350" cap="flat">
                  <a:solidFill>
                    <a:srgbClr val="000000"/>
                  </a:solidFill>
                  <a:prstDash val="solid"/>
                  <a:miter lim="400000"/>
                </a:ln>
                <a:effectLst/>
              </c:spPr>
            </c:leaderLines>
            <c:extLst>
              <c:ext xmlns:c15="http://schemas.microsoft.com/office/drawing/2012/chart" uri="{CE6537A1-D6FC-4f65-9D91-7224C49458BB}"/>
            </c:extLst>
          </c:dLbls>
          <c:cat>
            <c:strRef>
              <c:f>ANALISIS!$B$44:$B$47</c:f>
              <c:strCache>
                <c:ptCount val="4"/>
                <c:pt idx="0">
                  <c:v>NO ACEPTABLE</c:v>
                </c:pt>
                <c:pt idx="1">
                  <c:v>ACEPTABLE CON CONTROL</c:v>
                </c:pt>
                <c:pt idx="2">
                  <c:v>MEJORABLE</c:v>
                </c:pt>
                <c:pt idx="3">
                  <c:v>ACEPTABLE</c:v>
                </c:pt>
              </c:strCache>
            </c:strRef>
          </c:cat>
          <c:val>
            <c:numRef>
              <c:f>[5]Análisis!$D$6:$D$9</c:f>
              <c:numCache>
                <c:formatCode>General</c:formatCode>
                <c:ptCount val="4"/>
                <c:pt idx="0">
                  <c:v>0</c:v>
                </c:pt>
                <c:pt idx="1">
                  <c:v>0.2857142857142857</c:v>
                </c:pt>
                <c:pt idx="2">
                  <c:v>0.63265306122448983</c:v>
                </c:pt>
                <c:pt idx="3">
                  <c:v>8.1632653061224483E-2</c:v>
                </c:pt>
              </c:numCache>
            </c:numRef>
          </c:val>
          <c:extLst>
            <c:ext xmlns:c16="http://schemas.microsoft.com/office/drawing/2014/chart" uri="{C3380CC4-5D6E-409C-BE32-E72D297353CC}">
              <c16:uniqueId val="{0000000E-1CD8-4316-B655-6267CF212A9E}"/>
            </c:ext>
          </c:extLst>
        </c:ser>
        <c:dLbls>
          <c:showLegendKey val="0"/>
          <c:showVal val="0"/>
          <c:showCatName val="0"/>
          <c:showSerName val="0"/>
          <c:showPercent val="1"/>
          <c:showBubbleSize val="0"/>
          <c:showLeaderLines val="1"/>
        </c:dLbls>
        <c:firstSliceAng val="0"/>
      </c:pieChart>
      <c:spPr>
        <a:noFill/>
        <a:ln w="12700" cap="flat">
          <a:noFill/>
          <a:miter lim="400000"/>
        </a:ln>
        <a:effectLst/>
      </c:spPr>
    </c:plotArea>
    <c:legend>
      <c:legendPos val="t"/>
      <c:overlay val="0"/>
      <c:spPr>
        <a:noFill/>
        <a:ln w="12700" cap="flat">
          <a:noFill/>
          <a:miter lim="400000"/>
        </a:ln>
        <a:effectLst/>
      </c:spPr>
      <c:txPr>
        <a:bodyPr rot="0"/>
        <a:lstStyle/>
        <a:p>
          <a:pPr>
            <a:defRPr sz="1000" b="0" i="0" u="none" strike="noStrike">
              <a:solidFill>
                <a:srgbClr val="000000"/>
              </a:solidFill>
              <a:latin typeface="Calibri"/>
            </a:defRPr>
          </a:pPr>
          <a:endParaRPr lang="es-ES"/>
        </a:p>
      </c:txPr>
    </c:legend>
    <c:plotVisOnly val="1"/>
    <c:dispBlanksAs val="zero"/>
    <c:showDLblsOverMax val="1"/>
  </c:chart>
  <c:spPr>
    <a:solidFill>
      <a:srgbClr val="FFFFFF"/>
    </a:solidFill>
    <a:ln w="12700" cap="flat">
      <a:solidFill>
        <a:srgbClr val="808080"/>
      </a:solidFill>
      <a:prstDash val="solid"/>
      <a:round/>
    </a:ln>
    <a:effectLst/>
  </c:spPr>
  <c:printSettings>
    <c:headerFooter/>
    <c:pageMargins b="0.75000000000000078" l="0.70000000000000062" r="0.70000000000000062" t="0.75000000000000078"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ANALISIS!A1"/><Relationship Id="rId7" Type="http://schemas.openxmlformats.org/officeDocument/2006/relationships/hyperlink" Target="#'Control de Cambios'!A1"/><Relationship Id="rId2" Type="http://schemas.openxmlformats.org/officeDocument/2006/relationships/hyperlink" Target="#Criterios!A1"/><Relationship Id="rId1" Type="http://schemas.openxmlformats.org/officeDocument/2006/relationships/hyperlink" Target="#PRINCIPAL!A1"/><Relationship Id="rId6" Type="http://schemas.openxmlformats.org/officeDocument/2006/relationships/hyperlink" Target="#BIBLIOTECA!A1"/><Relationship Id="rId5" Type="http://schemas.openxmlformats.org/officeDocument/2006/relationships/hyperlink" Target="#'CALLE 9'!A1"/><Relationship Id="rId4" Type="http://schemas.openxmlformats.org/officeDocument/2006/relationships/hyperlink" Target="#Parametros!A1"/><Relationship Id="rId9" Type="http://schemas.openxmlformats.org/officeDocument/2006/relationships/hyperlink" Target="#TELETRABAJO!A1"/></Relationships>
</file>

<file path=xl/drawings/_rels/drawing2.xml.rels><?xml version="1.0" encoding="UTF-8" standalone="yes"?>
<Relationships xmlns="http://schemas.openxmlformats.org/package/2006/relationships"><Relationship Id="rId1" Type="http://schemas.openxmlformats.org/officeDocument/2006/relationships/hyperlink" Target="#HOME!A1"/></Relationships>
</file>

<file path=xl/drawings/_rels/drawing3.xml.rels><?xml version="1.0" encoding="UTF-8" standalone="yes"?>
<Relationships xmlns="http://schemas.openxmlformats.org/package/2006/relationships"><Relationship Id="rId1" Type="http://schemas.openxmlformats.org/officeDocument/2006/relationships/hyperlink" Target="#HOME!A1"/></Relationships>
</file>

<file path=xl/drawings/_rels/drawing4.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hyperlink" Target="#HOME!A1"/><Relationship Id="rId5" Type="http://schemas.openxmlformats.org/officeDocument/2006/relationships/chart" Target="../charts/chart4.xml"/><Relationship Id="rId4" Type="http://schemas.openxmlformats.org/officeDocument/2006/relationships/chart" Target="../charts/chart3.xml"/></Relationships>
</file>

<file path=xl/drawings/_rels/drawing9.xml.rels><?xml version="1.0" encoding="UTF-8" standalone="yes"?>
<Relationships xmlns="http://schemas.openxmlformats.org/package/2006/relationships"><Relationship Id="rId2" Type="http://schemas.openxmlformats.org/officeDocument/2006/relationships/hyperlink" Target="#HOME!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381316</xdr:colOff>
      <xdr:row>8</xdr:row>
      <xdr:rowOff>172416</xdr:rowOff>
    </xdr:from>
    <xdr:to>
      <xdr:col>6</xdr:col>
      <xdr:colOff>362266</xdr:colOff>
      <xdr:row>10</xdr:row>
      <xdr:rowOff>169334</xdr:rowOff>
    </xdr:to>
    <xdr:sp macro="" textlink="">
      <xdr:nvSpPr>
        <xdr:cNvPr id="2" name="Rectángulo: esquinas redondeadas 1">
          <a:hlinkClick xmlns:r="http://schemas.openxmlformats.org/officeDocument/2006/relationships" r:id="rId1"/>
          <a:extLst>
            <a:ext uri="{FF2B5EF4-FFF2-40B4-BE49-F238E27FC236}">
              <a16:creationId xmlns:a16="http://schemas.microsoft.com/office/drawing/2014/main" id="{00000000-0008-0000-0000-000002000000}"/>
            </a:ext>
          </a:extLst>
        </xdr:cNvPr>
        <xdr:cNvSpPr/>
      </xdr:nvSpPr>
      <xdr:spPr bwMode="auto">
        <a:xfrm>
          <a:off x="3429316" y="1696416"/>
          <a:ext cx="1504950" cy="377918"/>
        </a:xfrm>
        <a:prstGeom prst="roundRect">
          <a:avLst/>
        </a:prstGeom>
        <a:solidFill>
          <a:schemeClr val="bg1">
            <a:lumMod val="65000"/>
          </a:schemeClr>
        </a:solidFill>
        <a:ln w="9525" cap="flat" cmpd="sng" algn="ctr">
          <a:solidFill>
            <a:srgbClr val="000000"/>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marL="0" indent="0" algn="ctr"/>
          <a:r>
            <a:rPr lang="es-CO" sz="1100">
              <a:latin typeface="Arial" panose="020B0604020202020204" pitchFamily="34" charset="0"/>
              <a:ea typeface="+mn-ea"/>
              <a:cs typeface="Arial" panose="020B0604020202020204" pitchFamily="34" charset="0"/>
            </a:rPr>
            <a:t>PRINCIPAL</a:t>
          </a:r>
        </a:p>
      </xdr:txBody>
    </xdr:sp>
    <xdr:clientData/>
  </xdr:twoCellAnchor>
  <xdr:twoCellAnchor>
    <xdr:from>
      <xdr:col>0</xdr:col>
      <xdr:colOff>685800</xdr:colOff>
      <xdr:row>9</xdr:row>
      <xdr:rowOff>9525</xdr:rowOff>
    </xdr:from>
    <xdr:to>
      <xdr:col>2</xdr:col>
      <xdr:colOff>666750</xdr:colOff>
      <xdr:row>12</xdr:row>
      <xdr:rowOff>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000-000003000000}"/>
            </a:ext>
          </a:extLst>
        </xdr:cNvPr>
        <xdr:cNvSpPr/>
      </xdr:nvSpPr>
      <xdr:spPr bwMode="auto">
        <a:xfrm>
          <a:off x="685800" y="1724025"/>
          <a:ext cx="1504950" cy="561975"/>
        </a:xfrm>
        <a:prstGeom prst="roundRect">
          <a:avLst/>
        </a:prstGeom>
        <a:solidFill>
          <a:schemeClr val="tx1">
            <a:lumMod val="50000"/>
            <a:lumOff val="50000"/>
          </a:schemeClr>
        </a:solidFill>
        <a:ln w="9525" cap="flat" cmpd="sng" algn="ctr">
          <a:solidFill>
            <a:srgbClr val="000000"/>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algn="ctr"/>
          <a:r>
            <a:rPr lang="es-CO" sz="1100">
              <a:solidFill>
                <a:schemeClr val="bg1"/>
              </a:solidFill>
              <a:latin typeface="Arial" panose="020B0604020202020204" pitchFamily="34" charset="0"/>
              <a:cs typeface="Arial" panose="020B0604020202020204" pitchFamily="34" charset="0"/>
            </a:rPr>
            <a:t>Criterios de evaluación del riesgo</a:t>
          </a:r>
        </a:p>
      </xdr:txBody>
    </xdr:sp>
    <xdr:clientData/>
  </xdr:twoCellAnchor>
  <xdr:twoCellAnchor>
    <xdr:from>
      <xdr:col>8</xdr:col>
      <xdr:colOff>109008</xdr:colOff>
      <xdr:row>9</xdr:row>
      <xdr:rowOff>86203</xdr:rowOff>
    </xdr:from>
    <xdr:to>
      <xdr:col>10</xdr:col>
      <xdr:colOff>89958</xdr:colOff>
      <xdr:row>11</xdr:row>
      <xdr:rowOff>179917</xdr:rowOff>
    </xdr:to>
    <xdr:sp macro="" textlink="">
      <xdr:nvSpPr>
        <xdr:cNvPr id="4" name="Rectángulo: esquinas redondeadas 5">
          <a:hlinkClick xmlns:r="http://schemas.openxmlformats.org/officeDocument/2006/relationships" r:id="rId3"/>
          <a:extLst>
            <a:ext uri="{FF2B5EF4-FFF2-40B4-BE49-F238E27FC236}">
              <a16:creationId xmlns:a16="http://schemas.microsoft.com/office/drawing/2014/main" id="{00000000-0008-0000-0000-000004000000}"/>
            </a:ext>
          </a:extLst>
        </xdr:cNvPr>
        <xdr:cNvSpPr/>
      </xdr:nvSpPr>
      <xdr:spPr bwMode="auto">
        <a:xfrm>
          <a:off x="6205008" y="1800703"/>
          <a:ext cx="1504950" cy="474714"/>
        </a:xfrm>
        <a:prstGeom prst="roundRect">
          <a:avLst/>
        </a:prstGeom>
        <a:solidFill>
          <a:schemeClr val="bg1">
            <a:lumMod val="85000"/>
          </a:schemeClr>
        </a:solidFill>
        <a:ln w="9525" cap="flat" cmpd="sng" algn="ctr">
          <a:solidFill>
            <a:srgbClr val="000000"/>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marL="0" indent="0" algn="ctr"/>
          <a:r>
            <a:rPr lang="es-CO" sz="1100">
              <a:latin typeface="Arial" panose="020B0604020202020204" pitchFamily="34" charset="0"/>
              <a:ea typeface="+mn-ea"/>
              <a:cs typeface="Arial" panose="020B0604020202020204" pitchFamily="34" charset="0"/>
            </a:rPr>
            <a:t>Análisis de Riesgos</a:t>
          </a:r>
        </a:p>
      </xdr:txBody>
    </xdr:sp>
    <xdr:clientData/>
  </xdr:twoCellAnchor>
  <xdr:twoCellAnchor>
    <xdr:from>
      <xdr:col>1</xdr:col>
      <xdr:colOff>19050</xdr:colOff>
      <xdr:row>5</xdr:row>
      <xdr:rowOff>66675</xdr:rowOff>
    </xdr:from>
    <xdr:to>
      <xdr:col>2</xdr:col>
      <xdr:colOff>590550</xdr:colOff>
      <xdr:row>6</xdr:row>
      <xdr:rowOff>171450</xdr:rowOff>
    </xdr:to>
    <xdr:sp macro="" textlink="">
      <xdr:nvSpPr>
        <xdr:cNvPr id="5" name="CuadroTexto 4">
          <a:extLst>
            <a:ext uri="{FF2B5EF4-FFF2-40B4-BE49-F238E27FC236}">
              <a16:creationId xmlns:a16="http://schemas.microsoft.com/office/drawing/2014/main" id="{00000000-0008-0000-0000-000005000000}"/>
            </a:ext>
          </a:extLst>
        </xdr:cNvPr>
        <xdr:cNvSpPr txBox="1"/>
      </xdr:nvSpPr>
      <xdr:spPr>
        <a:xfrm>
          <a:off x="781050" y="1019175"/>
          <a:ext cx="1333500" cy="295275"/>
        </a:xfrm>
        <a:prstGeom prst="rect">
          <a:avLst/>
        </a:prstGeom>
        <a:solidFill>
          <a:schemeClr val="tx1">
            <a:lumMod val="50000"/>
            <a:lumOff val="50000"/>
          </a:schemeClr>
        </a:solidFill>
        <a:ln w="9525" cap="flat" cmpd="sng" algn="ctr">
          <a:solidFill>
            <a:srgbClr val="000000"/>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marL="0" indent="0" algn="ctr"/>
          <a:r>
            <a:rPr lang="es-CO" sz="1100">
              <a:solidFill>
                <a:schemeClr val="bg1"/>
              </a:solidFill>
              <a:latin typeface="Arial" panose="020B0604020202020204" pitchFamily="34" charset="0"/>
              <a:ea typeface="+mn-ea"/>
              <a:cs typeface="Arial" panose="020B0604020202020204" pitchFamily="34" charset="0"/>
            </a:rPr>
            <a:t>Metodología</a:t>
          </a:r>
        </a:p>
      </xdr:txBody>
    </xdr:sp>
    <xdr:clientData/>
  </xdr:twoCellAnchor>
  <xdr:twoCellAnchor>
    <xdr:from>
      <xdr:col>4</xdr:col>
      <xdr:colOff>418041</xdr:colOff>
      <xdr:row>5</xdr:row>
      <xdr:rowOff>76200</xdr:rowOff>
    </xdr:from>
    <xdr:to>
      <xdr:col>6</xdr:col>
      <xdr:colOff>320231</xdr:colOff>
      <xdr:row>7</xdr:row>
      <xdr:rowOff>10243</xdr:rowOff>
    </xdr:to>
    <xdr:sp macro="" textlink="">
      <xdr:nvSpPr>
        <xdr:cNvPr id="6" name="CuadroTexto 5">
          <a:extLst>
            <a:ext uri="{FF2B5EF4-FFF2-40B4-BE49-F238E27FC236}">
              <a16:creationId xmlns:a16="http://schemas.microsoft.com/office/drawing/2014/main" id="{00000000-0008-0000-0000-000006000000}"/>
            </a:ext>
          </a:extLst>
        </xdr:cNvPr>
        <xdr:cNvSpPr txBox="1"/>
      </xdr:nvSpPr>
      <xdr:spPr>
        <a:xfrm>
          <a:off x="3466041" y="1028700"/>
          <a:ext cx="1426190" cy="315043"/>
        </a:xfrm>
        <a:prstGeom prst="rect">
          <a:avLst/>
        </a:prstGeom>
        <a:solidFill>
          <a:schemeClr val="bg1">
            <a:lumMod val="65000"/>
          </a:schemeClr>
        </a:solidFill>
        <a:ln w="9525" cap="flat" cmpd="sng" algn="ctr">
          <a:solidFill>
            <a:srgbClr val="000000"/>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marL="0" indent="0" algn="ctr"/>
          <a:r>
            <a:rPr lang="es-CO" sz="1100">
              <a:latin typeface="Arial" panose="020B0604020202020204" pitchFamily="34" charset="0"/>
              <a:ea typeface="+mn-ea"/>
              <a:cs typeface="Arial" panose="020B0604020202020204" pitchFamily="34" charset="0"/>
            </a:rPr>
            <a:t>Matriz</a:t>
          </a:r>
        </a:p>
      </xdr:txBody>
    </xdr:sp>
    <xdr:clientData/>
  </xdr:twoCellAnchor>
  <xdr:twoCellAnchor>
    <xdr:from>
      <xdr:col>8</xdr:col>
      <xdr:colOff>152400</xdr:colOff>
      <xdr:row>5</xdr:row>
      <xdr:rowOff>76200</xdr:rowOff>
    </xdr:from>
    <xdr:to>
      <xdr:col>9</xdr:col>
      <xdr:colOff>723900</xdr:colOff>
      <xdr:row>7</xdr:row>
      <xdr:rowOff>19050</xdr:rowOff>
    </xdr:to>
    <xdr:sp macro="" textlink="">
      <xdr:nvSpPr>
        <xdr:cNvPr id="7" name="CuadroTexto 6">
          <a:extLst>
            <a:ext uri="{FF2B5EF4-FFF2-40B4-BE49-F238E27FC236}">
              <a16:creationId xmlns:a16="http://schemas.microsoft.com/office/drawing/2014/main" id="{00000000-0008-0000-0000-000007000000}"/>
            </a:ext>
          </a:extLst>
        </xdr:cNvPr>
        <xdr:cNvSpPr txBox="1"/>
      </xdr:nvSpPr>
      <xdr:spPr>
        <a:xfrm>
          <a:off x="6248400" y="1028700"/>
          <a:ext cx="1333500" cy="323850"/>
        </a:xfrm>
        <a:prstGeom prst="rect">
          <a:avLst/>
        </a:prstGeom>
        <a:solidFill>
          <a:schemeClr val="bg1">
            <a:lumMod val="85000"/>
          </a:schemeClr>
        </a:solidFill>
        <a:ln w="9525" cap="flat" cmpd="sng" algn="ctr">
          <a:solidFill>
            <a:srgbClr val="000000"/>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marL="0" indent="0" algn="ctr"/>
          <a:r>
            <a:rPr lang="es-CO" sz="1100">
              <a:latin typeface="Arial" panose="020B0604020202020204" pitchFamily="34" charset="0"/>
              <a:ea typeface="+mn-ea"/>
              <a:cs typeface="Arial" panose="020B0604020202020204" pitchFamily="34" charset="0"/>
            </a:rPr>
            <a:t>Priorización</a:t>
          </a:r>
        </a:p>
      </xdr:txBody>
    </xdr:sp>
    <xdr:clientData/>
  </xdr:twoCellAnchor>
  <xdr:twoCellAnchor>
    <xdr:from>
      <xdr:col>3</xdr:col>
      <xdr:colOff>20483</xdr:colOff>
      <xdr:row>11</xdr:row>
      <xdr:rowOff>40967</xdr:rowOff>
    </xdr:from>
    <xdr:to>
      <xdr:col>4</xdr:col>
      <xdr:colOff>240988</xdr:colOff>
      <xdr:row>13</xdr:row>
      <xdr:rowOff>136406</xdr:rowOff>
    </xdr:to>
    <xdr:sp macro="" textlink="">
      <xdr:nvSpPr>
        <xdr:cNvPr id="8" name="Flecha: a la derecha 4">
          <a:extLst>
            <a:ext uri="{FF2B5EF4-FFF2-40B4-BE49-F238E27FC236}">
              <a16:creationId xmlns:a16="http://schemas.microsoft.com/office/drawing/2014/main" id="{00000000-0008-0000-0000-000008000000}"/>
            </a:ext>
          </a:extLst>
        </xdr:cNvPr>
        <xdr:cNvSpPr/>
      </xdr:nvSpPr>
      <xdr:spPr>
        <a:xfrm>
          <a:off x="2306483" y="2136467"/>
          <a:ext cx="982505" cy="476439"/>
        </a:xfrm>
        <a:prstGeom prst="rightArrow">
          <a:avLst/>
        </a:prstGeom>
        <a:solidFill>
          <a:schemeClr val="tx1">
            <a:lumMod val="50000"/>
            <a:lumOff val="50000"/>
          </a:schemeClr>
        </a:solidFill>
        <a:ln w="9525" cap="flat" cmpd="sng" algn="ctr">
          <a:solidFill>
            <a:srgbClr val="000000"/>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marL="0" indent="0" algn="ctr"/>
          <a:endParaRPr lang="es-CO" sz="1100">
            <a:solidFill>
              <a:schemeClr val="bg1"/>
            </a:solidFill>
            <a:latin typeface="Arial" panose="020B0604020202020204" pitchFamily="34" charset="0"/>
            <a:ea typeface="+mn-ea"/>
            <a:cs typeface="Arial" panose="020B0604020202020204" pitchFamily="34" charset="0"/>
          </a:endParaRPr>
        </a:p>
      </xdr:txBody>
    </xdr:sp>
    <xdr:clientData/>
  </xdr:twoCellAnchor>
  <xdr:twoCellAnchor>
    <xdr:from>
      <xdr:col>6</xdr:col>
      <xdr:colOff>469900</xdr:colOff>
      <xdr:row>11</xdr:row>
      <xdr:rowOff>70464</xdr:rowOff>
    </xdr:from>
    <xdr:to>
      <xdr:col>7</xdr:col>
      <xdr:colOff>690404</xdr:colOff>
      <xdr:row>13</xdr:row>
      <xdr:rowOff>165903</xdr:rowOff>
    </xdr:to>
    <xdr:sp macro="" textlink="">
      <xdr:nvSpPr>
        <xdr:cNvPr id="9" name="Flecha: a la derecha 14">
          <a:extLst>
            <a:ext uri="{FF2B5EF4-FFF2-40B4-BE49-F238E27FC236}">
              <a16:creationId xmlns:a16="http://schemas.microsoft.com/office/drawing/2014/main" id="{00000000-0008-0000-0000-000009000000}"/>
            </a:ext>
          </a:extLst>
        </xdr:cNvPr>
        <xdr:cNvSpPr/>
      </xdr:nvSpPr>
      <xdr:spPr>
        <a:xfrm>
          <a:off x="5041900" y="2165964"/>
          <a:ext cx="982504" cy="476439"/>
        </a:xfrm>
        <a:prstGeom prst="rightArrow">
          <a:avLst/>
        </a:prstGeom>
        <a:solidFill>
          <a:schemeClr val="bg1">
            <a:lumMod val="65000"/>
          </a:schemeClr>
        </a:solidFill>
        <a:ln w="9525" cap="flat" cmpd="sng" algn="ctr">
          <a:solidFill>
            <a:srgbClr val="000000"/>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marL="0" indent="0" algn="ctr"/>
          <a:endParaRPr lang="es-CO" sz="1100">
            <a:latin typeface="Arial" panose="020B0604020202020204" pitchFamily="34" charset="0"/>
            <a:ea typeface="+mn-ea"/>
            <a:cs typeface="Arial" panose="020B0604020202020204" pitchFamily="34" charset="0"/>
          </a:endParaRPr>
        </a:p>
      </xdr:txBody>
    </xdr:sp>
    <xdr:clientData/>
  </xdr:twoCellAnchor>
  <xdr:twoCellAnchor>
    <xdr:from>
      <xdr:col>0</xdr:col>
      <xdr:colOff>670607</xdr:colOff>
      <xdr:row>13</xdr:row>
      <xdr:rowOff>21099</xdr:rowOff>
    </xdr:from>
    <xdr:to>
      <xdr:col>2</xdr:col>
      <xdr:colOff>651557</xdr:colOff>
      <xdr:row>15</xdr:row>
      <xdr:rowOff>70909</xdr:rowOff>
    </xdr:to>
    <xdr:sp macro="" textlink="">
      <xdr:nvSpPr>
        <xdr:cNvPr id="10" name="Rectángulo: esquinas redondeadas 3">
          <a:hlinkClick xmlns:r="http://schemas.openxmlformats.org/officeDocument/2006/relationships" r:id="rId4"/>
          <a:extLst>
            <a:ext uri="{FF2B5EF4-FFF2-40B4-BE49-F238E27FC236}">
              <a16:creationId xmlns:a16="http://schemas.microsoft.com/office/drawing/2014/main" id="{00000000-0008-0000-0000-00000A000000}"/>
            </a:ext>
          </a:extLst>
        </xdr:cNvPr>
        <xdr:cNvSpPr/>
      </xdr:nvSpPr>
      <xdr:spPr bwMode="auto">
        <a:xfrm>
          <a:off x="670607" y="2497599"/>
          <a:ext cx="1504950" cy="430810"/>
        </a:xfrm>
        <a:prstGeom prst="roundRect">
          <a:avLst/>
        </a:prstGeom>
        <a:solidFill>
          <a:schemeClr val="tx1">
            <a:lumMod val="50000"/>
            <a:lumOff val="50000"/>
          </a:schemeClr>
        </a:solidFill>
        <a:ln w="9525" cap="flat" cmpd="sng" algn="ctr">
          <a:solidFill>
            <a:srgbClr val="000000"/>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marL="0" indent="0" algn="ctr"/>
          <a:r>
            <a:rPr lang="es-CO" sz="1100">
              <a:solidFill>
                <a:schemeClr val="bg1"/>
              </a:solidFill>
              <a:latin typeface="Arial" panose="020B0604020202020204" pitchFamily="34" charset="0"/>
              <a:ea typeface="+mn-ea"/>
              <a:cs typeface="Arial" panose="020B0604020202020204" pitchFamily="34" charset="0"/>
            </a:rPr>
            <a:t>Parametros</a:t>
          </a:r>
        </a:p>
      </xdr:txBody>
    </xdr:sp>
    <xdr:clientData/>
  </xdr:twoCellAnchor>
  <xdr:twoCellAnchor>
    <xdr:from>
      <xdr:col>4</xdr:col>
      <xdr:colOff>374966</xdr:colOff>
      <xdr:row>11</xdr:row>
      <xdr:rowOff>77165</xdr:rowOff>
    </xdr:from>
    <xdr:to>
      <xdr:col>6</xdr:col>
      <xdr:colOff>355916</xdr:colOff>
      <xdr:row>13</xdr:row>
      <xdr:rowOff>74083</xdr:rowOff>
    </xdr:to>
    <xdr:sp macro="" textlink="">
      <xdr:nvSpPr>
        <xdr:cNvPr id="11" name="Rectángulo: esquinas redondeadas 1">
          <a:hlinkClick xmlns:r="http://schemas.openxmlformats.org/officeDocument/2006/relationships" r:id="rId5"/>
          <a:extLst>
            <a:ext uri="{FF2B5EF4-FFF2-40B4-BE49-F238E27FC236}">
              <a16:creationId xmlns:a16="http://schemas.microsoft.com/office/drawing/2014/main" id="{00000000-0008-0000-0000-00000B000000}"/>
            </a:ext>
          </a:extLst>
        </xdr:cNvPr>
        <xdr:cNvSpPr/>
      </xdr:nvSpPr>
      <xdr:spPr bwMode="auto">
        <a:xfrm>
          <a:off x="3422966" y="2172665"/>
          <a:ext cx="1504950" cy="377918"/>
        </a:xfrm>
        <a:prstGeom prst="roundRect">
          <a:avLst/>
        </a:prstGeom>
        <a:solidFill>
          <a:schemeClr val="bg1">
            <a:lumMod val="65000"/>
          </a:schemeClr>
        </a:solidFill>
        <a:ln w="9525" cap="flat" cmpd="sng" algn="ctr">
          <a:solidFill>
            <a:srgbClr val="000000"/>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marL="0" indent="0" algn="ctr"/>
          <a:r>
            <a:rPr lang="es-CO" sz="1100">
              <a:latin typeface="Arial" panose="020B0604020202020204" pitchFamily="34" charset="0"/>
              <a:ea typeface="+mn-ea"/>
              <a:cs typeface="Arial" panose="020B0604020202020204" pitchFamily="34" charset="0"/>
            </a:rPr>
            <a:t>CALLE 9</a:t>
          </a:r>
        </a:p>
      </xdr:txBody>
    </xdr:sp>
    <xdr:clientData/>
  </xdr:twoCellAnchor>
  <xdr:twoCellAnchor>
    <xdr:from>
      <xdr:col>4</xdr:col>
      <xdr:colOff>379199</xdr:colOff>
      <xdr:row>13</xdr:row>
      <xdr:rowOff>190408</xdr:rowOff>
    </xdr:from>
    <xdr:to>
      <xdr:col>6</xdr:col>
      <xdr:colOff>360149</xdr:colOff>
      <xdr:row>15</xdr:row>
      <xdr:rowOff>187326</xdr:rowOff>
    </xdr:to>
    <xdr:sp macro="" textlink="">
      <xdr:nvSpPr>
        <xdr:cNvPr id="12" name="Rectángulo: esquinas redondeadas 1">
          <a:hlinkClick xmlns:r="http://schemas.openxmlformats.org/officeDocument/2006/relationships" r:id="rId6"/>
          <a:extLst>
            <a:ext uri="{FF2B5EF4-FFF2-40B4-BE49-F238E27FC236}">
              <a16:creationId xmlns:a16="http://schemas.microsoft.com/office/drawing/2014/main" id="{00000000-0008-0000-0000-00000C000000}"/>
            </a:ext>
          </a:extLst>
        </xdr:cNvPr>
        <xdr:cNvSpPr/>
      </xdr:nvSpPr>
      <xdr:spPr bwMode="auto">
        <a:xfrm>
          <a:off x="3427199" y="2666908"/>
          <a:ext cx="1504950" cy="377918"/>
        </a:xfrm>
        <a:prstGeom prst="roundRect">
          <a:avLst/>
        </a:prstGeom>
        <a:solidFill>
          <a:schemeClr val="bg1">
            <a:lumMod val="65000"/>
          </a:schemeClr>
        </a:solidFill>
        <a:ln w="9525" cap="flat" cmpd="sng" algn="ctr">
          <a:solidFill>
            <a:srgbClr val="000000"/>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marL="0" indent="0" algn="ctr"/>
          <a:r>
            <a:rPr lang="es-CO" sz="1100">
              <a:latin typeface="Arial" panose="020B0604020202020204" pitchFamily="34" charset="0"/>
              <a:ea typeface="+mn-ea"/>
              <a:cs typeface="Arial" panose="020B0604020202020204" pitchFamily="34" charset="0"/>
            </a:rPr>
            <a:t>BIBLIOTECA</a:t>
          </a:r>
        </a:p>
      </xdr:txBody>
    </xdr:sp>
    <xdr:clientData/>
  </xdr:twoCellAnchor>
  <xdr:twoCellAnchor>
    <xdr:from>
      <xdr:col>8</xdr:col>
      <xdr:colOff>92075</xdr:colOff>
      <xdr:row>12</xdr:row>
      <xdr:rowOff>185686</xdr:rowOff>
    </xdr:from>
    <xdr:to>
      <xdr:col>10</xdr:col>
      <xdr:colOff>73025</xdr:colOff>
      <xdr:row>15</xdr:row>
      <xdr:rowOff>88900</xdr:rowOff>
    </xdr:to>
    <xdr:sp macro="" textlink="">
      <xdr:nvSpPr>
        <xdr:cNvPr id="13" name="Rectángulo: esquinas redondeadas 5">
          <a:hlinkClick xmlns:r="http://schemas.openxmlformats.org/officeDocument/2006/relationships" r:id="rId7"/>
          <a:extLst>
            <a:ext uri="{FF2B5EF4-FFF2-40B4-BE49-F238E27FC236}">
              <a16:creationId xmlns:a16="http://schemas.microsoft.com/office/drawing/2014/main" id="{00000000-0008-0000-0000-00000D000000}"/>
            </a:ext>
          </a:extLst>
        </xdr:cNvPr>
        <xdr:cNvSpPr/>
      </xdr:nvSpPr>
      <xdr:spPr bwMode="auto">
        <a:xfrm>
          <a:off x="6188075" y="2471686"/>
          <a:ext cx="1504950" cy="474714"/>
        </a:xfrm>
        <a:prstGeom prst="roundRect">
          <a:avLst/>
        </a:prstGeom>
        <a:solidFill>
          <a:schemeClr val="bg1">
            <a:lumMod val="85000"/>
          </a:schemeClr>
        </a:solidFill>
        <a:ln w="9525" cap="flat" cmpd="sng" algn="ctr">
          <a:solidFill>
            <a:srgbClr val="000000"/>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marL="0" indent="0" algn="ctr"/>
          <a:r>
            <a:rPr lang="es-CO" sz="1100">
              <a:latin typeface="Arial" panose="020B0604020202020204" pitchFamily="34" charset="0"/>
              <a:ea typeface="+mn-ea"/>
              <a:cs typeface="Arial" panose="020B0604020202020204" pitchFamily="34" charset="0"/>
            </a:rPr>
            <a:t>Control</a:t>
          </a:r>
          <a:r>
            <a:rPr lang="es-CO" sz="1100" baseline="0">
              <a:latin typeface="Arial" panose="020B0604020202020204" pitchFamily="34" charset="0"/>
              <a:ea typeface="+mn-ea"/>
              <a:cs typeface="Arial" panose="020B0604020202020204" pitchFamily="34" charset="0"/>
            </a:rPr>
            <a:t> de cambios</a:t>
          </a:r>
          <a:endParaRPr lang="es-CO" sz="1100">
            <a:latin typeface="Arial" panose="020B0604020202020204" pitchFamily="34" charset="0"/>
            <a:ea typeface="+mn-ea"/>
            <a:cs typeface="Arial" panose="020B0604020202020204" pitchFamily="34" charset="0"/>
          </a:endParaRPr>
        </a:p>
      </xdr:txBody>
    </xdr:sp>
    <xdr:clientData/>
  </xdr:twoCellAnchor>
  <xdr:twoCellAnchor editAs="oneCell">
    <xdr:from>
      <xdr:col>8</xdr:col>
      <xdr:colOff>638175</xdr:colOff>
      <xdr:row>17</xdr:row>
      <xdr:rowOff>28575</xdr:rowOff>
    </xdr:from>
    <xdr:to>
      <xdr:col>11</xdr:col>
      <xdr:colOff>428365</xdr:colOff>
      <xdr:row>20</xdr:row>
      <xdr:rowOff>133265</xdr:rowOff>
    </xdr:to>
    <xdr:pic>
      <xdr:nvPicPr>
        <xdr:cNvPr id="18" name="Imagen 17">
          <a:extLst>
            <a:ext uri="{FF2B5EF4-FFF2-40B4-BE49-F238E27FC236}">
              <a16:creationId xmlns:a16="http://schemas.microsoft.com/office/drawing/2014/main" id="{00000000-0008-0000-0000-000012000000}"/>
            </a:ext>
          </a:extLst>
        </xdr:cNvPr>
        <xdr:cNvPicPr>
          <a:picLocks noChangeAspect="1"/>
        </xdr:cNvPicPr>
      </xdr:nvPicPr>
      <xdr:blipFill>
        <a:blip xmlns:r="http://schemas.openxmlformats.org/officeDocument/2006/relationships" r:embed="rId8"/>
        <a:stretch>
          <a:fillRect/>
        </a:stretch>
      </xdr:blipFill>
      <xdr:spPr>
        <a:xfrm>
          <a:off x="6734175" y="3267075"/>
          <a:ext cx="2076190" cy="676190"/>
        </a:xfrm>
        <a:prstGeom prst="rect">
          <a:avLst/>
        </a:prstGeom>
      </xdr:spPr>
    </xdr:pic>
    <xdr:clientData/>
  </xdr:twoCellAnchor>
  <xdr:twoCellAnchor>
    <xdr:from>
      <xdr:col>4</xdr:col>
      <xdr:colOff>369674</xdr:colOff>
      <xdr:row>16</xdr:row>
      <xdr:rowOff>123733</xdr:rowOff>
    </xdr:from>
    <xdr:to>
      <xdr:col>6</xdr:col>
      <xdr:colOff>350624</xdr:colOff>
      <xdr:row>18</xdr:row>
      <xdr:rowOff>120651</xdr:rowOff>
    </xdr:to>
    <xdr:sp macro="" textlink="">
      <xdr:nvSpPr>
        <xdr:cNvPr id="15" name="Rectángulo: esquinas redondeadas 1">
          <a:hlinkClick xmlns:r="http://schemas.openxmlformats.org/officeDocument/2006/relationships" r:id="rId9"/>
          <a:extLst>
            <a:ext uri="{FF2B5EF4-FFF2-40B4-BE49-F238E27FC236}">
              <a16:creationId xmlns:a16="http://schemas.microsoft.com/office/drawing/2014/main" id="{00000000-0008-0000-0000-00000F000000}"/>
            </a:ext>
          </a:extLst>
        </xdr:cNvPr>
        <xdr:cNvSpPr/>
      </xdr:nvSpPr>
      <xdr:spPr bwMode="auto">
        <a:xfrm>
          <a:off x="3417674" y="3171733"/>
          <a:ext cx="1504950" cy="377918"/>
        </a:xfrm>
        <a:prstGeom prst="roundRect">
          <a:avLst/>
        </a:prstGeom>
        <a:solidFill>
          <a:schemeClr val="bg1">
            <a:lumMod val="65000"/>
          </a:schemeClr>
        </a:solidFill>
        <a:ln w="9525" cap="flat" cmpd="sng" algn="ctr">
          <a:solidFill>
            <a:srgbClr val="000000"/>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marL="0" indent="0" algn="ctr"/>
          <a:r>
            <a:rPr lang="es-CO" sz="1100">
              <a:latin typeface="Arial" panose="020B0604020202020204" pitchFamily="34" charset="0"/>
              <a:ea typeface="+mn-ea"/>
              <a:cs typeface="Arial" panose="020B0604020202020204" pitchFamily="34" charset="0"/>
            </a:rPr>
            <a:t>TELETRABAJO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21</xdr:row>
      <xdr:rowOff>9525</xdr:rowOff>
    </xdr:from>
    <xdr:to>
      <xdr:col>10</xdr:col>
      <xdr:colOff>123825</xdr:colOff>
      <xdr:row>22</xdr:row>
      <xdr:rowOff>0</xdr:rowOff>
    </xdr:to>
    <xdr:grpSp>
      <xdr:nvGrpSpPr>
        <xdr:cNvPr id="20380" name="Group 1054">
          <a:extLst>
            <a:ext uri="{FF2B5EF4-FFF2-40B4-BE49-F238E27FC236}">
              <a16:creationId xmlns:a16="http://schemas.microsoft.com/office/drawing/2014/main" id="{00000000-0008-0000-0100-00009C4F0000}"/>
            </a:ext>
          </a:extLst>
        </xdr:cNvPr>
        <xdr:cNvGrpSpPr>
          <a:grpSpLocks/>
        </xdr:cNvGrpSpPr>
      </xdr:nvGrpSpPr>
      <xdr:grpSpPr bwMode="auto">
        <a:xfrm>
          <a:off x="8868833" y="7608358"/>
          <a:ext cx="885825" cy="297392"/>
          <a:chOff x="1086" y="1400"/>
          <a:chExt cx="123" cy="31"/>
        </a:xfrm>
      </xdr:grpSpPr>
      <xdr:sp macro="" textlink="">
        <xdr:nvSpPr>
          <xdr:cNvPr id="20399" name="AutoShape 1037">
            <a:extLst>
              <a:ext uri="{FF2B5EF4-FFF2-40B4-BE49-F238E27FC236}">
                <a16:creationId xmlns:a16="http://schemas.microsoft.com/office/drawing/2014/main" id="{00000000-0008-0000-0100-0000AF4F0000}"/>
              </a:ext>
            </a:extLst>
          </xdr:cNvPr>
          <xdr:cNvSpPr>
            <a:spLocks noChangeArrowheads="1"/>
          </xdr:cNvSpPr>
        </xdr:nvSpPr>
        <xdr:spPr bwMode="auto">
          <a:xfrm flipH="1">
            <a:off x="1086" y="1400"/>
            <a:ext cx="115" cy="31"/>
          </a:xfrm>
          <a:prstGeom prst="rtTriangle">
            <a:avLst/>
          </a:prstGeom>
          <a:solidFill>
            <a:srgbClr xmlns:mc="http://schemas.openxmlformats.org/markup-compatibility/2006" xmlns:a14="http://schemas.microsoft.com/office/drawing/2010/main" val="008000" mc:Ignorable="a14" a14:legacySpreadsheetColorIndex="1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20400" name="Group 1051">
            <a:extLst>
              <a:ext uri="{FF2B5EF4-FFF2-40B4-BE49-F238E27FC236}">
                <a16:creationId xmlns:a16="http://schemas.microsoft.com/office/drawing/2014/main" id="{00000000-0008-0000-0100-0000B04F0000}"/>
              </a:ext>
            </a:extLst>
          </xdr:cNvPr>
          <xdr:cNvGrpSpPr>
            <a:grpSpLocks/>
          </xdr:cNvGrpSpPr>
        </xdr:nvGrpSpPr>
        <xdr:grpSpPr bwMode="auto">
          <a:xfrm>
            <a:off x="1086" y="1400"/>
            <a:ext cx="123" cy="31"/>
            <a:chOff x="1086" y="1400"/>
            <a:chExt cx="123" cy="31"/>
          </a:xfrm>
        </xdr:grpSpPr>
        <xdr:sp macro="" textlink="">
          <xdr:nvSpPr>
            <xdr:cNvPr id="5" name="Text Box 1039">
              <a:extLst>
                <a:ext uri="{FF2B5EF4-FFF2-40B4-BE49-F238E27FC236}">
                  <a16:creationId xmlns:a16="http://schemas.microsoft.com/office/drawing/2014/main" id="{00000000-0008-0000-0100-000005000000}"/>
                </a:ext>
              </a:extLst>
            </xdr:cNvPr>
            <xdr:cNvSpPr txBox="1">
              <a:spLocks noChangeArrowheads="1"/>
            </xdr:cNvSpPr>
          </xdr:nvSpPr>
          <xdr:spPr bwMode="auto">
            <a:xfrm>
              <a:off x="1160" y="1412"/>
              <a:ext cx="49" cy="18"/>
            </a:xfrm>
            <a:prstGeom prst="rect">
              <a:avLst/>
            </a:prstGeom>
            <a:noFill/>
            <a:ln>
              <a:noFill/>
            </a:ln>
          </xdr:spPr>
          <xdr:txBody>
            <a:bodyPr vertOverflow="clip" wrap="square" lIns="27432" tIns="22860" rIns="0" bIns="0" anchor="t" upright="1"/>
            <a:lstStyle/>
            <a:p>
              <a:pPr algn="l" rtl="0">
                <a:defRPr sz="1000"/>
              </a:pPr>
              <a:r>
                <a:rPr lang="es-CO" sz="1200" b="1" i="0" u="none" strike="noStrike" baseline="0">
                  <a:solidFill>
                    <a:srgbClr val="000000"/>
                  </a:solidFill>
                  <a:latin typeface="Arial"/>
                  <a:cs typeface="Arial"/>
                </a:rPr>
                <a:t>III 100</a:t>
              </a:r>
            </a:p>
          </xdr:txBody>
        </xdr:sp>
        <xdr:sp macro="" textlink="">
          <xdr:nvSpPr>
            <xdr:cNvPr id="20402" name="AutoShape 1040">
              <a:extLst>
                <a:ext uri="{FF2B5EF4-FFF2-40B4-BE49-F238E27FC236}">
                  <a16:creationId xmlns:a16="http://schemas.microsoft.com/office/drawing/2014/main" id="{00000000-0008-0000-0100-0000B24F0000}"/>
                </a:ext>
              </a:extLst>
            </xdr:cNvPr>
            <xdr:cNvSpPr>
              <a:spLocks noChangeArrowheads="1"/>
            </xdr:cNvSpPr>
          </xdr:nvSpPr>
          <xdr:spPr bwMode="auto">
            <a:xfrm rot="10800000" flipH="1">
              <a:off x="1086" y="1400"/>
              <a:ext cx="115" cy="31"/>
            </a:xfrm>
            <a:prstGeom prst="rtTriangl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7" name="Text Box 1041">
              <a:extLst>
                <a:ext uri="{FF2B5EF4-FFF2-40B4-BE49-F238E27FC236}">
                  <a16:creationId xmlns:a16="http://schemas.microsoft.com/office/drawing/2014/main" id="{00000000-0008-0000-0100-000007000000}"/>
                </a:ext>
              </a:extLst>
            </xdr:cNvPr>
            <xdr:cNvSpPr txBox="1">
              <a:spLocks noChangeArrowheads="1"/>
            </xdr:cNvSpPr>
          </xdr:nvSpPr>
          <xdr:spPr bwMode="auto">
            <a:xfrm>
              <a:off x="1089" y="1401"/>
              <a:ext cx="49" cy="18"/>
            </a:xfrm>
            <a:prstGeom prst="rect">
              <a:avLst/>
            </a:prstGeom>
            <a:noFill/>
            <a:ln>
              <a:noFill/>
            </a:ln>
          </xdr:spPr>
          <xdr:txBody>
            <a:bodyPr vertOverflow="clip" wrap="square" lIns="27432" tIns="22860" rIns="0" bIns="0" anchor="t" upright="1"/>
            <a:lstStyle/>
            <a:p>
              <a:pPr algn="l" rtl="0">
                <a:defRPr sz="1000"/>
              </a:pPr>
              <a:r>
                <a:rPr lang="es-CO" sz="1200" b="1" i="0" u="none" strike="noStrike" baseline="0">
                  <a:solidFill>
                    <a:srgbClr val="000000"/>
                  </a:solidFill>
                  <a:latin typeface="Arial"/>
                  <a:cs typeface="Arial"/>
                </a:rPr>
                <a:t>II 200</a:t>
              </a:r>
            </a:p>
          </xdr:txBody>
        </xdr:sp>
      </xdr:grpSp>
    </xdr:grpSp>
    <xdr:clientData/>
  </xdr:twoCellAnchor>
  <xdr:twoCellAnchor>
    <xdr:from>
      <xdr:col>10</xdr:col>
      <xdr:colOff>1685925</xdr:colOff>
      <xdr:row>21</xdr:row>
      <xdr:rowOff>9525</xdr:rowOff>
    </xdr:from>
    <xdr:to>
      <xdr:col>11</xdr:col>
      <xdr:colOff>1704975</xdr:colOff>
      <xdr:row>21</xdr:row>
      <xdr:rowOff>371475</xdr:rowOff>
    </xdr:to>
    <xdr:sp macro="" textlink="">
      <xdr:nvSpPr>
        <xdr:cNvPr id="20381" name="AutoShape 1043">
          <a:extLst>
            <a:ext uri="{FF2B5EF4-FFF2-40B4-BE49-F238E27FC236}">
              <a16:creationId xmlns:a16="http://schemas.microsoft.com/office/drawing/2014/main" id="{00000000-0008-0000-0100-00009D4F0000}"/>
            </a:ext>
          </a:extLst>
        </xdr:cNvPr>
        <xdr:cNvSpPr>
          <a:spLocks noChangeArrowheads="1"/>
        </xdr:cNvSpPr>
      </xdr:nvSpPr>
      <xdr:spPr bwMode="auto">
        <a:xfrm flipH="1">
          <a:off x="10391775" y="7581900"/>
          <a:ext cx="762000" cy="295275"/>
        </a:xfrm>
        <a:prstGeom prst="rtTriangle">
          <a:avLst/>
        </a:prstGeom>
        <a:solidFill>
          <a:srgbClr xmlns:mc="http://schemas.openxmlformats.org/markup-compatibility/2006" xmlns:a14="http://schemas.microsoft.com/office/drawing/2010/main" val="008000" mc:Ignorable="a14" a14:legacySpreadsheetColorIndex="1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0</xdr:colOff>
      <xdr:row>21</xdr:row>
      <xdr:rowOff>0</xdr:rowOff>
    </xdr:from>
    <xdr:to>
      <xdr:col>12</xdr:col>
      <xdr:colOff>0</xdr:colOff>
      <xdr:row>22</xdr:row>
      <xdr:rowOff>0</xdr:rowOff>
    </xdr:to>
    <xdr:grpSp>
      <xdr:nvGrpSpPr>
        <xdr:cNvPr id="20382" name="Group 1053">
          <a:extLst>
            <a:ext uri="{FF2B5EF4-FFF2-40B4-BE49-F238E27FC236}">
              <a16:creationId xmlns:a16="http://schemas.microsoft.com/office/drawing/2014/main" id="{00000000-0008-0000-0100-00009E4F0000}"/>
            </a:ext>
          </a:extLst>
        </xdr:cNvPr>
        <xdr:cNvGrpSpPr>
          <a:grpSpLocks/>
        </xdr:cNvGrpSpPr>
      </xdr:nvGrpSpPr>
      <xdr:grpSpPr bwMode="auto">
        <a:xfrm>
          <a:off x="10392833" y="7598833"/>
          <a:ext cx="762000" cy="306917"/>
          <a:chOff x="1306" y="1399"/>
          <a:chExt cx="110" cy="33"/>
        </a:xfrm>
      </xdr:grpSpPr>
      <xdr:sp macro="" textlink="">
        <xdr:nvSpPr>
          <xdr:cNvPr id="10" name="Text Box 1044">
            <a:extLst>
              <a:ext uri="{FF2B5EF4-FFF2-40B4-BE49-F238E27FC236}">
                <a16:creationId xmlns:a16="http://schemas.microsoft.com/office/drawing/2014/main" id="{00000000-0008-0000-0100-00000A000000}"/>
              </a:ext>
            </a:extLst>
          </xdr:cNvPr>
          <xdr:cNvSpPr txBox="1">
            <a:spLocks noChangeArrowheads="1"/>
          </xdr:cNvSpPr>
        </xdr:nvSpPr>
        <xdr:spPr bwMode="auto">
          <a:xfrm>
            <a:off x="1356" y="1416"/>
            <a:ext cx="59" cy="24"/>
          </a:xfrm>
          <a:prstGeom prst="rect">
            <a:avLst/>
          </a:prstGeom>
          <a:noFill/>
          <a:ln>
            <a:noFill/>
          </a:ln>
        </xdr:spPr>
        <xdr:txBody>
          <a:bodyPr vertOverflow="clip" wrap="square" lIns="27432" tIns="22860" rIns="0" bIns="0" anchor="t" upright="1"/>
          <a:lstStyle/>
          <a:p>
            <a:pPr algn="l" rtl="0">
              <a:defRPr sz="1000"/>
            </a:pPr>
            <a:r>
              <a:rPr lang="es-CO" sz="1100" b="1" i="0" u="none" strike="noStrike" baseline="0">
                <a:solidFill>
                  <a:srgbClr val="000000"/>
                </a:solidFill>
                <a:latin typeface="Arial"/>
                <a:cs typeface="Arial"/>
              </a:rPr>
              <a:t>IV 20</a:t>
            </a:r>
          </a:p>
        </xdr:txBody>
      </xdr:sp>
      <xdr:sp macro="" textlink="">
        <xdr:nvSpPr>
          <xdr:cNvPr id="20397" name="AutoShape 1045">
            <a:extLst>
              <a:ext uri="{FF2B5EF4-FFF2-40B4-BE49-F238E27FC236}">
                <a16:creationId xmlns:a16="http://schemas.microsoft.com/office/drawing/2014/main" id="{00000000-0008-0000-0100-0000AD4F0000}"/>
              </a:ext>
            </a:extLst>
          </xdr:cNvPr>
          <xdr:cNvSpPr>
            <a:spLocks noChangeArrowheads="1"/>
          </xdr:cNvSpPr>
        </xdr:nvSpPr>
        <xdr:spPr bwMode="auto">
          <a:xfrm rot="10800000" flipH="1">
            <a:off x="1306" y="1399"/>
            <a:ext cx="110" cy="31"/>
          </a:xfrm>
          <a:prstGeom prst="rtTriangle">
            <a:avLst/>
          </a:prstGeom>
          <a:solidFill>
            <a:srgbClr xmlns:mc="http://schemas.openxmlformats.org/markup-compatibility/2006" xmlns:a14="http://schemas.microsoft.com/office/drawing/2010/main" val="008000" mc:Ignorable="a14" a14:legacySpreadsheetColorIndex="1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2" name="Text Box 1046">
            <a:extLst>
              <a:ext uri="{FF2B5EF4-FFF2-40B4-BE49-F238E27FC236}">
                <a16:creationId xmlns:a16="http://schemas.microsoft.com/office/drawing/2014/main" id="{00000000-0008-0000-0100-00000C000000}"/>
              </a:ext>
            </a:extLst>
          </xdr:cNvPr>
          <xdr:cNvSpPr txBox="1">
            <a:spLocks noChangeArrowheads="1"/>
          </xdr:cNvSpPr>
        </xdr:nvSpPr>
        <xdr:spPr bwMode="auto">
          <a:xfrm>
            <a:off x="1307" y="1400"/>
            <a:ext cx="50" cy="20"/>
          </a:xfrm>
          <a:prstGeom prst="rect">
            <a:avLst/>
          </a:prstGeom>
          <a:noFill/>
          <a:ln>
            <a:noFill/>
          </a:ln>
        </xdr:spPr>
        <xdr:txBody>
          <a:bodyPr vertOverflow="clip" wrap="square" lIns="27432" tIns="22860" rIns="0" bIns="0" anchor="t" upright="1"/>
          <a:lstStyle/>
          <a:p>
            <a:pPr algn="l" rtl="0">
              <a:defRPr sz="1000"/>
            </a:pPr>
            <a:r>
              <a:rPr lang="es-CO" sz="1100" b="1" i="0" u="none" strike="noStrike" baseline="0">
                <a:solidFill>
                  <a:srgbClr val="000000"/>
                </a:solidFill>
                <a:latin typeface="Arial"/>
                <a:cs typeface="Arial"/>
              </a:rPr>
              <a:t>III 40</a:t>
            </a:r>
          </a:p>
        </xdr:txBody>
      </xdr:sp>
    </xdr:grpSp>
    <xdr:clientData/>
  </xdr:twoCellAnchor>
  <xdr:twoCellAnchor>
    <xdr:from>
      <xdr:col>10</xdr:col>
      <xdr:colOff>1714500</xdr:colOff>
      <xdr:row>19</xdr:row>
      <xdr:rowOff>9525</xdr:rowOff>
    </xdr:from>
    <xdr:to>
      <xdr:col>12</xdr:col>
      <xdr:colOff>9525</xdr:colOff>
      <xdr:row>19</xdr:row>
      <xdr:rowOff>381000</xdr:rowOff>
    </xdr:to>
    <xdr:sp macro="" textlink="">
      <xdr:nvSpPr>
        <xdr:cNvPr id="20383" name="AutoShape 1049">
          <a:extLst>
            <a:ext uri="{FF2B5EF4-FFF2-40B4-BE49-F238E27FC236}">
              <a16:creationId xmlns:a16="http://schemas.microsoft.com/office/drawing/2014/main" id="{00000000-0008-0000-0100-00009F4F0000}"/>
            </a:ext>
          </a:extLst>
        </xdr:cNvPr>
        <xdr:cNvSpPr>
          <a:spLocks noChangeArrowheads="1"/>
        </xdr:cNvSpPr>
      </xdr:nvSpPr>
      <xdr:spPr bwMode="auto">
        <a:xfrm rot="10800000" flipH="1">
          <a:off x="10391775" y="6829425"/>
          <a:ext cx="771525" cy="285750"/>
        </a:xfrm>
        <a:prstGeom prst="rtTriangle">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11</xdr:col>
      <xdr:colOff>0</xdr:colOff>
      <xdr:row>19</xdr:row>
      <xdr:rowOff>9525</xdr:rowOff>
    </xdr:from>
    <xdr:to>
      <xdr:col>11</xdr:col>
      <xdr:colOff>762000</xdr:colOff>
      <xdr:row>20</xdr:row>
      <xdr:rowOff>9525</xdr:rowOff>
    </xdr:to>
    <xdr:grpSp>
      <xdr:nvGrpSpPr>
        <xdr:cNvPr id="20384" name="Group 1052">
          <a:extLst>
            <a:ext uri="{FF2B5EF4-FFF2-40B4-BE49-F238E27FC236}">
              <a16:creationId xmlns:a16="http://schemas.microsoft.com/office/drawing/2014/main" id="{00000000-0008-0000-0100-0000A04F0000}"/>
            </a:ext>
          </a:extLst>
        </xdr:cNvPr>
        <xdr:cNvGrpSpPr>
          <a:grpSpLocks/>
        </xdr:cNvGrpSpPr>
      </xdr:nvGrpSpPr>
      <xdr:grpSpPr bwMode="auto">
        <a:xfrm>
          <a:off x="10392833" y="6856942"/>
          <a:ext cx="762000" cy="296333"/>
          <a:chOff x="1305" y="1334"/>
          <a:chExt cx="111" cy="33"/>
        </a:xfrm>
      </xdr:grpSpPr>
      <xdr:sp macro="" textlink="">
        <xdr:nvSpPr>
          <xdr:cNvPr id="20393" name="AutoShape 1047">
            <a:extLst>
              <a:ext uri="{FF2B5EF4-FFF2-40B4-BE49-F238E27FC236}">
                <a16:creationId xmlns:a16="http://schemas.microsoft.com/office/drawing/2014/main" id="{00000000-0008-0000-0100-0000A94F0000}"/>
              </a:ext>
            </a:extLst>
          </xdr:cNvPr>
          <xdr:cNvSpPr>
            <a:spLocks noChangeArrowheads="1"/>
          </xdr:cNvSpPr>
        </xdr:nvSpPr>
        <xdr:spPr bwMode="auto">
          <a:xfrm flipH="1">
            <a:off x="1305" y="1334"/>
            <a:ext cx="111" cy="32"/>
          </a:xfrm>
          <a:prstGeom prst="rtTriangle">
            <a:avLst/>
          </a:prstGeom>
          <a:solidFill>
            <a:srgbClr xmlns:mc="http://schemas.openxmlformats.org/markup-compatibility/2006" xmlns:a14="http://schemas.microsoft.com/office/drawing/2010/main" val="008000" mc:Ignorable="a14" a14:legacySpreadsheetColorIndex="17"/>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16" name="Text Box 1048">
            <a:extLst>
              <a:ext uri="{FF2B5EF4-FFF2-40B4-BE49-F238E27FC236}">
                <a16:creationId xmlns:a16="http://schemas.microsoft.com/office/drawing/2014/main" id="{00000000-0008-0000-0100-000010000000}"/>
              </a:ext>
            </a:extLst>
          </xdr:cNvPr>
          <xdr:cNvSpPr txBox="1">
            <a:spLocks noChangeArrowheads="1"/>
          </xdr:cNvSpPr>
        </xdr:nvSpPr>
        <xdr:spPr bwMode="auto">
          <a:xfrm>
            <a:off x="1372" y="1350"/>
            <a:ext cx="44" cy="17"/>
          </a:xfrm>
          <a:prstGeom prst="rect">
            <a:avLst/>
          </a:prstGeom>
          <a:noFill/>
          <a:ln>
            <a:noFill/>
          </a:ln>
        </xdr:spPr>
        <xdr:txBody>
          <a:bodyPr vertOverflow="clip" wrap="square" lIns="27432" tIns="22860" rIns="0" bIns="0" anchor="t" upright="1"/>
          <a:lstStyle/>
          <a:p>
            <a:pPr algn="l" rtl="0">
              <a:defRPr sz="1000"/>
            </a:pPr>
            <a:r>
              <a:rPr lang="es-CO" sz="1200" b="1" i="0" u="none" strike="noStrike" baseline="0">
                <a:solidFill>
                  <a:srgbClr val="000000"/>
                </a:solidFill>
                <a:latin typeface="Arial"/>
                <a:cs typeface="Arial"/>
              </a:rPr>
              <a:t>III 120</a:t>
            </a:r>
          </a:p>
        </xdr:txBody>
      </xdr:sp>
      <xdr:sp macro="" textlink="">
        <xdr:nvSpPr>
          <xdr:cNvPr id="17" name="Text Box 1050">
            <a:extLst>
              <a:ext uri="{FF2B5EF4-FFF2-40B4-BE49-F238E27FC236}">
                <a16:creationId xmlns:a16="http://schemas.microsoft.com/office/drawing/2014/main" id="{00000000-0008-0000-0100-000011000000}"/>
              </a:ext>
            </a:extLst>
          </xdr:cNvPr>
          <xdr:cNvSpPr txBox="1">
            <a:spLocks noChangeArrowheads="1"/>
          </xdr:cNvSpPr>
        </xdr:nvSpPr>
        <xdr:spPr bwMode="auto">
          <a:xfrm>
            <a:off x="1309" y="1335"/>
            <a:ext cx="49" cy="14"/>
          </a:xfrm>
          <a:prstGeom prst="rect">
            <a:avLst/>
          </a:prstGeom>
          <a:noFill/>
          <a:ln>
            <a:noFill/>
          </a:ln>
        </xdr:spPr>
        <xdr:txBody>
          <a:bodyPr vertOverflow="clip" wrap="square" lIns="27432" tIns="22860" rIns="0" bIns="0" anchor="t" upright="1"/>
          <a:lstStyle/>
          <a:p>
            <a:pPr algn="l" rtl="0">
              <a:defRPr sz="1000"/>
            </a:pPr>
            <a:r>
              <a:rPr lang="es-CO" sz="1200" b="1" i="0" u="none" strike="noStrike" baseline="0">
                <a:solidFill>
                  <a:srgbClr val="000000"/>
                </a:solidFill>
                <a:latin typeface="Arial"/>
                <a:cs typeface="Arial"/>
              </a:rPr>
              <a:t>II 200</a:t>
            </a:r>
          </a:p>
        </xdr:txBody>
      </xdr:sp>
    </xdr:grpSp>
    <xdr:clientData/>
  </xdr:twoCellAnchor>
  <xdr:twoCellAnchor>
    <xdr:from>
      <xdr:col>12</xdr:col>
      <xdr:colOff>116416</xdr:colOff>
      <xdr:row>0</xdr:row>
      <xdr:rowOff>190501</xdr:rowOff>
    </xdr:from>
    <xdr:to>
      <xdr:col>13</xdr:col>
      <xdr:colOff>476250</xdr:colOff>
      <xdr:row>2</xdr:row>
      <xdr:rowOff>190501</xdr:rowOff>
    </xdr:to>
    <xdr:sp macro="" textlink="">
      <xdr:nvSpPr>
        <xdr:cNvPr id="26" name="Rectángulo: esquinas redondeadas 2">
          <a:hlinkClick xmlns:r="http://schemas.openxmlformats.org/officeDocument/2006/relationships" r:id="rId1"/>
          <a:extLst>
            <a:ext uri="{FF2B5EF4-FFF2-40B4-BE49-F238E27FC236}">
              <a16:creationId xmlns:a16="http://schemas.microsoft.com/office/drawing/2014/main" id="{00000000-0008-0000-0100-00001A000000}"/>
            </a:ext>
          </a:extLst>
        </xdr:cNvPr>
        <xdr:cNvSpPr/>
      </xdr:nvSpPr>
      <xdr:spPr bwMode="auto">
        <a:xfrm>
          <a:off x="11271249" y="190501"/>
          <a:ext cx="1121834" cy="412750"/>
        </a:xfrm>
        <a:prstGeom prst="roundRect">
          <a:avLst/>
        </a:prstGeom>
        <a:solidFill>
          <a:schemeClr val="tx1">
            <a:lumMod val="65000"/>
            <a:lumOff val="35000"/>
          </a:schemeClr>
        </a:solidFill>
        <a:ln w="9525" cap="flat" cmpd="sng" algn="ctr">
          <a:solidFill>
            <a:schemeClr val="tx1"/>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algn="ctr"/>
          <a:r>
            <a:rPr lang="es-CO" sz="1000">
              <a:solidFill>
                <a:schemeClr val="bg1"/>
              </a:solidFill>
              <a:latin typeface="Tahoma" panose="020B0604030504040204" pitchFamily="34" charset="0"/>
              <a:ea typeface="Tahoma" panose="020B0604030504040204" pitchFamily="34" charset="0"/>
              <a:cs typeface="Tahoma" panose="020B0604030504040204" pitchFamily="34" charset="0"/>
            </a:rPr>
            <a:t>Volver</a:t>
          </a:r>
          <a:r>
            <a:rPr lang="es-CO" sz="1000" baseline="0">
              <a:solidFill>
                <a:schemeClr val="bg1"/>
              </a:solidFill>
              <a:latin typeface="Tahoma" panose="020B0604030504040204" pitchFamily="34" charset="0"/>
              <a:ea typeface="Tahoma" panose="020B0604030504040204" pitchFamily="34" charset="0"/>
              <a:cs typeface="Tahoma" panose="020B0604030504040204" pitchFamily="34" charset="0"/>
            </a:rPr>
            <a:t> al menú</a:t>
          </a:r>
          <a:endParaRPr lang="es-CO" sz="1000">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31751</xdr:colOff>
      <xdr:row>0</xdr:row>
      <xdr:rowOff>74083</xdr:rowOff>
    </xdr:from>
    <xdr:to>
      <xdr:col>2</xdr:col>
      <xdr:colOff>328084</xdr:colOff>
      <xdr:row>1</xdr:row>
      <xdr:rowOff>169333</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00000000-0008-0000-0200-000003000000}"/>
            </a:ext>
          </a:extLst>
        </xdr:cNvPr>
        <xdr:cNvSpPr/>
      </xdr:nvSpPr>
      <xdr:spPr bwMode="auto">
        <a:xfrm>
          <a:off x="952501" y="74083"/>
          <a:ext cx="1270000" cy="338667"/>
        </a:xfrm>
        <a:prstGeom prst="roundRect">
          <a:avLst/>
        </a:prstGeom>
        <a:solidFill>
          <a:schemeClr val="tx1">
            <a:lumMod val="65000"/>
            <a:lumOff val="35000"/>
          </a:schemeClr>
        </a:solidFill>
        <a:ln w="9525" cap="flat" cmpd="sng" algn="ctr">
          <a:solidFill>
            <a:schemeClr val="tx1"/>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algn="ctr"/>
          <a:r>
            <a:rPr lang="es-CO" sz="1000">
              <a:solidFill>
                <a:schemeClr val="bg1"/>
              </a:solidFill>
              <a:latin typeface="Tahoma" panose="020B0604030504040204" pitchFamily="34" charset="0"/>
              <a:ea typeface="Tahoma" panose="020B0604030504040204" pitchFamily="34" charset="0"/>
              <a:cs typeface="Tahoma" panose="020B0604030504040204" pitchFamily="34" charset="0"/>
            </a:rPr>
            <a:t>Volver</a:t>
          </a:r>
          <a:r>
            <a:rPr lang="es-CO" sz="1000" baseline="0">
              <a:solidFill>
                <a:schemeClr val="bg1"/>
              </a:solidFill>
              <a:latin typeface="Tahoma" panose="020B0604030504040204" pitchFamily="34" charset="0"/>
              <a:ea typeface="Tahoma" panose="020B0604030504040204" pitchFamily="34" charset="0"/>
              <a:cs typeface="Tahoma" panose="020B0604030504040204" pitchFamily="34" charset="0"/>
            </a:rPr>
            <a:t> al menú</a:t>
          </a:r>
          <a:endParaRPr lang="es-CO" sz="1000">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42333</xdr:colOff>
      <xdr:row>0</xdr:row>
      <xdr:rowOff>52918</xdr:rowOff>
    </xdr:from>
    <xdr:to>
      <xdr:col>3</xdr:col>
      <xdr:colOff>275167</xdr:colOff>
      <xdr:row>2</xdr:row>
      <xdr:rowOff>153167</xdr:rowOff>
    </xdr:to>
    <xdr:pic>
      <xdr:nvPicPr>
        <xdr:cNvPr id="5" name="Imagen 4">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1"/>
        <a:stretch>
          <a:fillRect/>
        </a:stretch>
      </xdr:blipFill>
      <xdr:spPr>
        <a:xfrm>
          <a:off x="42333" y="52918"/>
          <a:ext cx="3291417" cy="809332"/>
        </a:xfrm>
        <a:prstGeom prst="rect">
          <a:avLst/>
        </a:prstGeom>
      </xdr:spPr>
    </xdr:pic>
    <xdr:clientData/>
  </xdr:twoCellAnchor>
  <xdr:twoCellAnchor>
    <xdr:from>
      <xdr:col>4</xdr:col>
      <xdr:colOff>66676</xdr:colOff>
      <xdr:row>1</xdr:row>
      <xdr:rowOff>219075</xdr:rowOff>
    </xdr:from>
    <xdr:to>
      <xdr:col>4</xdr:col>
      <xdr:colOff>1076326</xdr:colOff>
      <xdr:row>2</xdr:row>
      <xdr:rowOff>152400</xdr:rowOff>
    </xdr:to>
    <xdr:sp macro="" textlink="">
      <xdr:nvSpPr>
        <xdr:cNvPr id="6" name="Rectángulo: esquinas redondeadas 2">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bwMode="auto">
        <a:xfrm>
          <a:off x="3162301" y="419100"/>
          <a:ext cx="1009650" cy="238125"/>
        </a:xfrm>
        <a:prstGeom prst="roundRect">
          <a:avLst/>
        </a:prstGeom>
        <a:solidFill>
          <a:schemeClr val="tx1">
            <a:lumMod val="65000"/>
            <a:lumOff val="35000"/>
          </a:schemeClr>
        </a:solidFill>
        <a:ln w="9525" cap="flat" cmpd="sng" algn="ctr">
          <a:solidFill>
            <a:schemeClr val="tx1"/>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algn="ctr"/>
          <a:r>
            <a:rPr lang="es-CO" sz="1000">
              <a:solidFill>
                <a:schemeClr val="bg1"/>
              </a:solidFill>
              <a:latin typeface="Tahoma" panose="020B0604030504040204" pitchFamily="34" charset="0"/>
              <a:ea typeface="Tahoma" panose="020B0604030504040204" pitchFamily="34" charset="0"/>
              <a:cs typeface="Tahoma" panose="020B0604030504040204" pitchFamily="34" charset="0"/>
            </a:rPr>
            <a:t>Volver</a:t>
          </a:r>
          <a:r>
            <a:rPr lang="es-CO" sz="1000" baseline="0">
              <a:solidFill>
                <a:schemeClr val="bg1"/>
              </a:solidFill>
              <a:latin typeface="Tahoma" panose="020B0604030504040204" pitchFamily="34" charset="0"/>
              <a:ea typeface="Tahoma" panose="020B0604030504040204" pitchFamily="34" charset="0"/>
              <a:cs typeface="Tahoma" panose="020B0604030504040204" pitchFamily="34" charset="0"/>
            </a:rPr>
            <a:t> al menú</a:t>
          </a:r>
          <a:endParaRPr lang="es-CO" sz="1000">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3</xdr:col>
      <xdr:colOff>323590</xdr:colOff>
      <xdr:row>0</xdr:row>
      <xdr:rowOff>679365</xdr:rowOff>
    </xdr:to>
    <xdr:pic>
      <xdr:nvPicPr>
        <xdr:cNvPr id="2" name="Imagen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31825" y="0"/>
          <a:ext cx="2168265" cy="671428"/>
        </a:xfrm>
        <a:prstGeom prst="rect">
          <a:avLst/>
        </a:prstGeom>
      </xdr:spPr>
    </xdr:pic>
    <xdr:clientData/>
  </xdr:twoCellAnchor>
  <xdr:twoCellAnchor>
    <xdr:from>
      <xdr:col>4</xdr:col>
      <xdr:colOff>66676</xdr:colOff>
      <xdr:row>1</xdr:row>
      <xdr:rowOff>219075</xdr:rowOff>
    </xdr:from>
    <xdr:to>
      <xdr:col>4</xdr:col>
      <xdr:colOff>1076326</xdr:colOff>
      <xdr:row>2</xdr:row>
      <xdr:rowOff>152400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400-000003000000}"/>
            </a:ext>
          </a:extLst>
        </xdr:cNvPr>
        <xdr:cNvSpPr/>
      </xdr:nvSpPr>
      <xdr:spPr bwMode="auto">
        <a:xfrm>
          <a:off x="3305176" y="419100"/>
          <a:ext cx="1009650" cy="238125"/>
        </a:xfrm>
        <a:prstGeom prst="roundRect">
          <a:avLst/>
        </a:prstGeom>
        <a:solidFill>
          <a:schemeClr val="tx1">
            <a:lumMod val="65000"/>
            <a:lumOff val="35000"/>
          </a:schemeClr>
        </a:solidFill>
        <a:ln w="9525" cap="flat" cmpd="sng" algn="ctr">
          <a:solidFill>
            <a:schemeClr val="tx1"/>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algn="ctr"/>
          <a:r>
            <a:rPr lang="es-CO" sz="1000">
              <a:solidFill>
                <a:schemeClr val="bg1"/>
              </a:solidFill>
              <a:latin typeface="Tahoma" panose="020B0604030504040204" pitchFamily="34" charset="0"/>
              <a:ea typeface="Tahoma" panose="020B0604030504040204" pitchFamily="34" charset="0"/>
              <a:cs typeface="Tahoma" panose="020B0604030504040204" pitchFamily="34" charset="0"/>
            </a:rPr>
            <a:t>Volver</a:t>
          </a:r>
          <a:r>
            <a:rPr lang="es-CO" sz="1000" baseline="0">
              <a:solidFill>
                <a:schemeClr val="bg1"/>
              </a:solidFill>
              <a:latin typeface="Tahoma" panose="020B0604030504040204" pitchFamily="34" charset="0"/>
              <a:ea typeface="Tahoma" panose="020B0604030504040204" pitchFamily="34" charset="0"/>
              <a:cs typeface="Tahoma" panose="020B0604030504040204" pitchFamily="34" charset="0"/>
            </a:rPr>
            <a:t> al menú</a:t>
          </a:r>
          <a:endParaRPr lang="es-CO" sz="1000">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3</xdr:col>
      <xdr:colOff>323590</xdr:colOff>
      <xdr:row>2</xdr:row>
      <xdr:rowOff>171365</xdr:rowOff>
    </xdr:to>
    <xdr:pic>
      <xdr:nvPicPr>
        <xdr:cNvPr id="2" name="Imagen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609600" y="0"/>
          <a:ext cx="2076190" cy="676190"/>
        </a:xfrm>
        <a:prstGeom prst="rect">
          <a:avLst/>
        </a:prstGeom>
      </xdr:spPr>
    </xdr:pic>
    <xdr:clientData/>
  </xdr:twoCellAnchor>
  <xdr:twoCellAnchor>
    <xdr:from>
      <xdr:col>4</xdr:col>
      <xdr:colOff>66676</xdr:colOff>
      <xdr:row>1</xdr:row>
      <xdr:rowOff>219075</xdr:rowOff>
    </xdr:from>
    <xdr:to>
      <xdr:col>4</xdr:col>
      <xdr:colOff>1076326</xdr:colOff>
      <xdr:row>2</xdr:row>
      <xdr:rowOff>152400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bwMode="auto">
        <a:xfrm>
          <a:off x="3305176" y="419100"/>
          <a:ext cx="1009650" cy="238125"/>
        </a:xfrm>
        <a:prstGeom prst="roundRect">
          <a:avLst/>
        </a:prstGeom>
        <a:solidFill>
          <a:schemeClr val="tx1">
            <a:lumMod val="65000"/>
            <a:lumOff val="35000"/>
          </a:schemeClr>
        </a:solidFill>
        <a:ln w="9525" cap="flat" cmpd="sng" algn="ctr">
          <a:solidFill>
            <a:schemeClr val="tx1"/>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algn="ctr"/>
          <a:r>
            <a:rPr lang="es-CO" sz="1000">
              <a:solidFill>
                <a:schemeClr val="bg1"/>
              </a:solidFill>
              <a:latin typeface="Tahoma" panose="020B0604030504040204" pitchFamily="34" charset="0"/>
              <a:ea typeface="Tahoma" panose="020B0604030504040204" pitchFamily="34" charset="0"/>
              <a:cs typeface="Tahoma" panose="020B0604030504040204" pitchFamily="34" charset="0"/>
            </a:rPr>
            <a:t>Volver</a:t>
          </a:r>
          <a:r>
            <a:rPr lang="es-CO" sz="1000" baseline="0">
              <a:solidFill>
                <a:schemeClr val="bg1"/>
              </a:solidFill>
              <a:latin typeface="Tahoma" panose="020B0604030504040204" pitchFamily="34" charset="0"/>
              <a:ea typeface="Tahoma" panose="020B0604030504040204" pitchFamily="34" charset="0"/>
              <a:cs typeface="Tahoma" panose="020B0604030504040204" pitchFamily="34" charset="0"/>
            </a:rPr>
            <a:t> al menú</a:t>
          </a:r>
          <a:endParaRPr lang="es-CO" sz="1000">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76200</xdr:colOff>
      <xdr:row>0</xdr:row>
      <xdr:rowOff>0</xdr:rowOff>
    </xdr:from>
    <xdr:to>
      <xdr:col>3</xdr:col>
      <xdr:colOff>323590</xdr:colOff>
      <xdr:row>2</xdr:row>
      <xdr:rowOff>171365</xdr:rowOff>
    </xdr:to>
    <xdr:pic>
      <xdr:nvPicPr>
        <xdr:cNvPr id="2" name="Imagen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609600" y="0"/>
          <a:ext cx="2076190" cy="676190"/>
        </a:xfrm>
        <a:prstGeom prst="rect">
          <a:avLst/>
        </a:prstGeom>
      </xdr:spPr>
    </xdr:pic>
    <xdr:clientData/>
  </xdr:twoCellAnchor>
  <xdr:twoCellAnchor>
    <xdr:from>
      <xdr:col>4</xdr:col>
      <xdr:colOff>66676</xdr:colOff>
      <xdr:row>1</xdr:row>
      <xdr:rowOff>219075</xdr:rowOff>
    </xdr:from>
    <xdr:to>
      <xdr:col>4</xdr:col>
      <xdr:colOff>1076326</xdr:colOff>
      <xdr:row>2</xdr:row>
      <xdr:rowOff>152400</xdr:rowOff>
    </xdr:to>
    <xdr:sp macro="" textlink="">
      <xdr:nvSpPr>
        <xdr:cNvPr id="3" name="Rectángulo: esquinas redondeadas 2">
          <a:hlinkClick xmlns:r="http://schemas.openxmlformats.org/officeDocument/2006/relationships" r:id="rId2"/>
          <a:extLst>
            <a:ext uri="{FF2B5EF4-FFF2-40B4-BE49-F238E27FC236}">
              <a16:creationId xmlns:a16="http://schemas.microsoft.com/office/drawing/2014/main" id="{00000000-0008-0000-0600-000003000000}"/>
            </a:ext>
          </a:extLst>
        </xdr:cNvPr>
        <xdr:cNvSpPr/>
      </xdr:nvSpPr>
      <xdr:spPr bwMode="auto">
        <a:xfrm>
          <a:off x="3305176" y="419100"/>
          <a:ext cx="1009650" cy="238125"/>
        </a:xfrm>
        <a:prstGeom prst="roundRect">
          <a:avLst/>
        </a:prstGeom>
        <a:solidFill>
          <a:schemeClr val="tx1">
            <a:lumMod val="65000"/>
            <a:lumOff val="35000"/>
          </a:schemeClr>
        </a:solidFill>
        <a:ln w="9525" cap="flat" cmpd="sng" algn="ctr">
          <a:solidFill>
            <a:schemeClr val="tx1"/>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algn="ctr"/>
          <a:r>
            <a:rPr lang="es-CO" sz="1000">
              <a:solidFill>
                <a:schemeClr val="bg1"/>
              </a:solidFill>
              <a:latin typeface="Tahoma" panose="020B0604030504040204" pitchFamily="34" charset="0"/>
              <a:ea typeface="Tahoma" panose="020B0604030504040204" pitchFamily="34" charset="0"/>
              <a:cs typeface="Tahoma" panose="020B0604030504040204" pitchFamily="34" charset="0"/>
            </a:rPr>
            <a:t>Volver</a:t>
          </a:r>
          <a:r>
            <a:rPr lang="es-CO" sz="1000" baseline="0">
              <a:solidFill>
                <a:schemeClr val="bg1"/>
              </a:solidFill>
              <a:latin typeface="Tahoma" panose="020B0604030504040204" pitchFamily="34" charset="0"/>
              <a:ea typeface="Tahoma" panose="020B0604030504040204" pitchFamily="34" charset="0"/>
              <a:cs typeface="Tahoma" panose="020B0604030504040204" pitchFamily="34" charset="0"/>
            </a:rPr>
            <a:t> al menú</a:t>
          </a:r>
          <a:endParaRPr lang="es-CO" sz="1000">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54429</xdr:colOff>
      <xdr:row>0</xdr:row>
      <xdr:rowOff>163286</xdr:rowOff>
    </xdr:from>
    <xdr:to>
      <xdr:col>0</xdr:col>
      <xdr:colOff>1932214</xdr:colOff>
      <xdr:row>1</xdr:row>
      <xdr:rowOff>329549</xdr:rowOff>
    </xdr:to>
    <xdr:pic>
      <xdr:nvPicPr>
        <xdr:cNvPr id="13" name="Imagen 12">
          <a:extLst>
            <a:ext uri="{FF2B5EF4-FFF2-40B4-BE49-F238E27FC236}">
              <a16:creationId xmlns:a16="http://schemas.microsoft.com/office/drawing/2014/main" id="{00000000-0008-0000-0700-00000D000000}"/>
            </a:ext>
          </a:extLst>
        </xdr:cNvPr>
        <xdr:cNvPicPr>
          <a:picLocks noChangeAspect="1"/>
        </xdr:cNvPicPr>
      </xdr:nvPicPr>
      <xdr:blipFill>
        <a:blip xmlns:r="http://schemas.openxmlformats.org/officeDocument/2006/relationships" r:embed="rId1"/>
        <a:stretch>
          <a:fillRect/>
        </a:stretch>
      </xdr:blipFill>
      <xdr:spPr>
        <a:xfrm>
          <a:off x="54429" y="163286"/>
          <a:ext cx="1877785" cy="683334"/>
        </a:xfrm>
        <a:prstGeom prst="rect">
          <a:avLst/>
        </a:prstGeom>
      </xdr:spPr>
    </xdr:pic>
    <xdr:clientData/>
  </xdr:twoCellAnchor>
  <xdr:twoCellAnchor>
    <xdr:from>
      <xdr:col>4</xdr:col>
      <xdr:colOff>114299</xdr:colOff>
      <xdr:row>2</xdr:row>
      <xdr:rowOff>57150</xdr:rowOff>
    </xdr:from>
    <xdr:to>
      <xdr:col>9</xdr:col>
      <xdr:colOff>380999</xdr:colOff>
      <xdr:row>15</xdr:row>
      <xdr:rowOff>123825</xdr:rowOff>
    </xdr:to>
    <xdr:graphicFrame macro="">
      <xdr:nvGraphicFramePr>
        <xdr:cNvPr id="7" name="Chart 7">
          <a:extLst>
            <a:ext uri="{FF2B5EF4-FFF2-40B4-BE49-F238E27FC236}">
              <a16:creationId xmlns:a16="http://schemas.microsoft.com/office/drawing/2014/main" id="{00000000-0008-0000-0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95250</xdr:colOff>
      <xdr:row>16</xdr:row>
      <xdr:rowOff>122465</xdr:rowOff>
    </xdr:from>
    <xdr:to>
      <xdr:col>9</xdr:col>
      <xdr:colOff>361950</xdr:colOff>
      <xdr:row>28</xdr:row>
      <xdr:rowOff>53068</xdr:rowOff>
    </xdr:to>
    <xdr:graphicFrame macro="">
      <xdr:nvGraphicFramePr>
        <xdr:cNvPr id="8" name="Chart 7">
          <a:extLst>
            <a:ext uri="{FF2B5EF4-FFF2-40B4-BE49-F238E27FC236}">
              <a16:creationId xmlns:a16="http://schemas.microsoft.com/office/drawing/2014/main" id="{00000000-0008-0000-07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81643</xdr:colOff>
      <xdr:row>28</xdr:row>
      <xdr:rowOff>190501</xdr:rowOff>
    </xdr:from>
    <xdr:to>
      <xdr:col>9</xdr:col>
      <xdr:colOff>348343</xdr:colOff>
      <xdr:row>40</xdr:row>
      <xdr:rowOff>121105</xdr:rowOff>
    </xdr:to>
    <xdr:graphicFrame macro="">
      <xdr:nvGraphicFramePr>
        <xdr:cNvPr id="9" name="Chart 7">
          <a:extLst>
            <a:ext uri="{FF2B5EF4-FFF2-40B4-BE49-F238E27FC236}">
              <a16:creationId xmlns:a16="http://schemas.microsoft.com/office/drawing/2014/main" id="{00000000-0008-0000-07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95250</xdr:colOff>
      <xdr:row>40</xdr:row>
      <xdr:rowOff>190501</xdr:rowOff>
    </xdr:from>
    <xdr:to>
      <xdr:col>9</xdr:col>
      <xdr:colOff>361950</xdr:colOff>
      <xdr:row>52</xdr:row>
      <xdr:rowOff>121104</xdr:rowOff>
    </xdr:to>
    <xdr:graphicFrame macro="">
      <xdr:nvGraphicFramePr>
        <xdr:cNvPr id="10" name="Chart 7">
          <a:extLst>
            <a:ext uri="{FF2B5EF4-FFF2-40B4-BE49-F238E27FC236}">
              <a16:creationId xmlns:a16="http://schemas.microsoft.com/office/drawing/2014/main" id="{00000000-0008-0000-07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775607</xdr:colOff>
      <xdr:row>1</xdr:row>
      <xdr:rowOff>176894</xdr:rowOff>
    </xdr:from>
    <xdr:to>
      <xdr:col>9</xdr:col>
      <xdr:colOff>911679</xdr:colOff>
      <xdr:row>1</xdr:row>
      <xdr:rowOff>435429</xdr:rowOff>
    </xdr:to>
    <xdr:sp macro="" textlink="">
      <xdr:nvSpPr>
        <xdr:cNvPr id="12" name="Rectángulo: esquinas redondeadas 2">
          <a:hlinkClick xmlns:r="http://schemas.openxmlformats.org/officeDocument/2006/relationships" r:id="rId6"/>
          <a:extLst>
            <a:ext uri="{FF2B5EF4-FFF2-40B4-BE49-F238E27FC236}">
              <a16:creationId xmlns:a16="http://schemas.microsoft.com/office/drawing/2014/main" id="{00000000-0008-0000-0700-00000C000000}"/>
            </a:ext>
          </a:extLst>
        </xdr:cNvPr>
        <xdr:cNvSpPr/>
      </xdr:nvSpPr>
      <xdr:spPr bwMode="auto">
        <a:xfrm>
          <a:off x="8735786" y="693965"/>
          <a:ext cx="1197429" cy="258535"/>
        </a:xfrm>
        <a:prstGeom prst="roundRect">
          <a:avLst/>
        </a:prstGeom>
        <a:solidFill>
          <a:schemeClr val="tx1">
            <a:lumMod val="65000"/>
            <a:lumOff val="35000"/>
          </a:schemeClr>
        </a:solidFill>
        <a:ln w="9525" cap="flat" cmpd="sng" algn="ctr">
          <a:solidFill>
            <a:schemeClr val="tx1"/>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algn="ctr"/>
          <a:r>
            <a:rPr lang="es-CO" sz="1100">
              <a:solidFill>
                <a:schemeClr val="bg1"/>
              </a:solidFill>
              <a:latin typeface="Tahoma" panose="020B0604030504040204" pitchFamily="34" charset="0"/>
              <a:ea typeface="Tahoma" panose="020B0604030504040204" pitchFamily="34" charset="0"/>
              <a:cs typeface="Tahoma" panose="020B0604030504040204" pitchFamily="34" charset="0"/>
            </a:rPr>
            <a:t>Volver</a:t>
          </a:r>
          <a:r>
            <a:rPr lang="es-CO" sz="1100" baseline="0">
              <a:solidFill>
                <a:schemeClr val="bg1"/>
              </a:solidFill>
              <a:latin typeface="Tahoma" panose="020B0604030504040204" pitchFamily="34" charset="0"/>
              <a:ea typeface="Tahoma" panose="020B0604030504040204" pitchFamily="34" charset="0"/>
              <a:cs typeface="Tahoma" panose="020B0604030504040204" pitchFamily="34" charset="0"/>
            </a:rPr>
            <a:t> al menú</a:t>
          </a:r>
          <a:endParaRPr lang="es-CO" sz="1100">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25854</xdr:colOff>
      <xdr:row>0</xdr:row>
      <xdr:rowOff>125186</xdr:rowOff>
    </xdr:from>
    <xdr:to>
      <xdr:col>2</xdr:col>
      <xdr:colOff>379639</xdr:colOff>
      <xdr:row>1</xdr:row>
      <xdr:rowOff>300974</xdr:rowOff>
    </xdr:to>
    <xdr:pic>
      <xdr:nvPicPr>
        <xdr:cNvPr id="8" name="Imagen 7">
          <a:extLst>
            <a:ext uri="{FF2B5EF4-FFF2-40B4-BE49-F238E27FC236}">
              <a16:creationId xmlns:a16="http://schemas.microsoft.com/office/drawing/2014/main" id="{00000000-0008-0000-0800-000008000000}"/>
            </a:ext>
          </a:extLst>
        </xdr:cNvPr>
        <xdr:cNvPicPr>
          <a:picLocks noChangeAspect="1"/>
        </xdr:cNvPicPr>
      </xdr:nvPicPr>
      <xdr:blipFill>
        <a:blip xmlns:r="http://schemas.openxmlformats.org/officeDocument/2006/relationships" r:embed="rId1"/>
        <a:stretch>
          <a:fillRect/>
        </a:stretch>
      </xdr:blipFill>
      <xdr:spPr>
        <a:xfrm>
          <a:off x="25854" y="125186"/>
          <a:ext cx="1877785" cy="680613"/>
        </a:xfrm>
        <a:prstGeom prst="rect">
          <a:avLst/>
        </a:prstGeom>
      </xdr:spPr>
    </xdr:pic>
    <xdr:clientData/>
  </xdr:twoCellAnchor>
  <xdr:twoCellAnchor>
    <xdr:from>
      <xdr:col>10</xdr:col>
      <xdr:colOff>352425</xdr:colOff>
      <xdr:row>1</xdr:row>
      <xdr:rowOff>148319</xdr:rowOff>
    </xdr:from>
    <xdr:to>
      <xdr:col>10</xdr:col>
      <xdr:colOff>1581150</xdr:colOff>
      <xdr:row>1</xdr:row>
      <xdr:rowOff>406854</xdr:rowOff>
    </xdr:to>
    <xdr:sp macro="" textlink="">
      <xdr:nvSpPr>
        <xdr:cNvPr id="9" name="Rectángulo: esquinas redondeadas 2">
          <a:hlinkClick xmlns:r="http://schemas.openxmlformats.org/officeDocument/2006/relationships" r:id="rId2"/>
          <a:extLst>
            <a:ext uri="{FF2B5EF4-FFF2-40B4-BE49-F238E27FC236}">
              <a16:creationId xmlns:a16="http://schemas.microsoft.com/office/drawing/2014/main" id="{00000000-0008-0000-0800-000009000000}"/>
            </a:ext>
          </a:extLst>
        </xdr:cNvPr>
        <xdr:cNvSpPr/>
      </xdr:nvSpPr>
      <xdr:spPr bwMode="auto">
        <a:xfrm>
          <a:off x="10972800" y="653144"/>
          <a:ext cx="1228725" cy="258535"/>
        </a:xfrm>
        <a:prstGeom prst="roundRect">
          <a:avLst/>
        </a:prstGeom>
        <a:solidFill>
          <a:schemeClr val="tx1">
            <a:lumMod val="65000"/>
            <a:lumOff val="35000"/>
          </a:schemeClr>
        </a:solidFill>
        <a:ln w="9525" cap="flat" cmpd="sng" algn="ctr">
          <a:solidFill>
            <a:schemeClr val="tx1"/>
          </a:solidFill>
          <a:prstDash val="solid"/>
          <a:round/>
          <a:headEnd type="none" w="med" len="med"/>
          <a:tailEnd type="none" w="med" len="med"/>
        </a:ln>
        <a:effectLst/>
        <a:scene3d>
          <a:camera prst="orthographicFront"/>
          <a:lightRig rig="threePt" dir="t"/>
        </a:scene3d>
        <a:sp3d>
          <a:bevelT w="165100" prst="coolSlant"/>
        </a:sp3d>
      </xdr:spPr>
      <xdr:txBody>
        <a:bodyPr vertOverflow="clip" horzOverflow="clip" wrap="square" lIns="18288" tIns="0" rIns="0" bIns="0" rtlCol="0" anchor="ctr" upright="1"/>
        <a:lstStyle/>
        <a:p>
          <a:pPr algn="ctr"/>
          <a:r>
            <a:rPr lang="es-CO" sz="1000">
              <a:solidFill>
                <a:schemeClr val="bg1"/>
              </a:solidFill>
              <a:latin typeface="Tahoma" panose="020B0604030504040204" pitchFamily="34" charset="0"/>
              <a:ea typeface="Tahoma" panose="020B0604030504040204" pitchFamily="34" charset="0"/>
              <a:cs typeface="Tahoma" panose="020B0604030504040204" pitchFamily="34" charset="0"/>
            </a:rPr>
            <a:t>Volver</a:t>
          </a:r>
          <a:r>
            <a:rPr lang="es-CO" sz="1000" baseline="0">
              <a:solidFill>
                <a:schemeClr val="bg1"/>
              </a:solidFill>
              <a:latin typeface="Tahoma" panose="020B0604030504040204" pitchFamily="34" charset="0"/>
              <a:ea typeface="Tahoma" panose="020B0604030504040204" pitchFamily="34" charset="0"/>
              <a:cs typeface="Tahoma" panose="020B0604030504040204" pitchFamily="34" charset="0"/>
            </a:rPr>
            <a:t> al menú</a:t>
          </a:r>
          <a:endParaRPr lang="es-CO" sz="1000">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Documentos%20Responsabilidad%20Ocupacional/Informes/Informes%20ARL%20Sura%202014/MSD%202014/MERK%20ER/PFR%20FUERZA%20DE%20VENTAS%20SALUD%20ANIM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MATRIZ_IDENTIFICACION_DE_PELIGROS_2012%20ori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ADMIN/Downloads/Matriz%20de%20identificacion%20de%20peligros%20y%20valoracion%20de%20riesgos%20empresa%20la%20hippocampu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CARACTERIZACION%20ANGEL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dani_/Desktop/INDEPENDIENTE%20APOYO/SG%20CONSULTORES/02.%20Asesorias/Documentos%20EQUIPOS%20Y%20TERRATEST/Matriz%20de%20Identificacion%20de%20Peligros%20y%20Determinacion%20de%20Control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Instructivo"/>
      <sheetName val="Listas"/>
    </sheetNames>
    <sheetDataSet>
      <sheetData sheetId="0"/>
      <sheetData sheetId="1"/>
      <sheetData sheetId="2">
        <row r="30">
          <cell r="A30" t="str">
            <v>Fisicos</v>
          </cell>
        </row>
        <row r="31">
          <cell r="A31" t="str">
            <v>Quimicos</v>
          </cell>
        </row>
        <row r="32">
          <cell r="A32" t="str">
            <v>Biologico</v>
          </cell>
        </row>
        <row r="33">
          <cell r="A33" t="str">
            <v>Condiciones de Seguridad</v>
          </cell>
        </row>
        <row r="34">
          <cell r="A34" t="str">
            <v>Tareas de alto riesgo</v>
          </cell>
        </row>
        <row r="35">
          <cell r="A35" t="str">
            <v>Riesgo Osteomusculares</v>
          </cell>
        </row>
        <row r="36">
          <cell r="A36" t="str">
            <v>Mecanico</v>
          </cell>
        </row>
        <row r="37">
          <cell r="A37" t="str">
            <v>Electricos</v>
          </cell>
        </row>
        <row r="38">
          <cell r="A38" t="str">
            <v>Condiciones sicolaborales</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DMINISTRATIVA"/>
      <sheetName val="LOCATIVO"/>
      <sheetName val="Clasificacion peligros"/>
      <sheetName val="TABLAS"/>
      <sheetName val="SECTORES "/>
      <sheetName val="Control de Cambios "/>
    </sheetNames>
    <sheetDataSet>
      <sheetData sheetId="0"/>
      <sheetData sheetId="1"/>
      <sheetData sheetId="2"/>
      <sheetData sheetId="3">
        <row r="4">
          <cell r="F4">
            <v>10</v>
          </cell>
        </row>
        <row r="5">
          <cell r="F5">
            <v>6</v>
          </cell>
        </row>
        <row r="6">
          <cell r="F6">
            <v>2</v>
          </cell>
        </row>
        <row r="7">
          <cell r="F7">
            <v>1</v>
          </cell>
        </row>
        <row r="33">
          <cell r="C33">
            <v>4</v>
          </cell>
        </row>
        <row r="34">
          <cell r="C34">
            <v>3</v>
          </cell>
        </row>
        <row r="35">
          <cell r="C35">
            <v>2</v>
          </cell>
        </row>
        <row r="36">
          <cell r="C36">
            <v>1</v>
          </cell>
        </row>
        <row r="55">
          <cell r="C55">
            <v>100</v>
          </cell>
        </row>
        <row r="56">
          <cell r="C56">
            <v>60</v>
          </cell>
        </row>
        <row r="57">
          <cell r="C57">
            <v>25</v>
          </cell>
        </row>
        <row r="58">
          <cell r="C58">
            <v>10</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DE RIESGOS "/>
      <sheetName val="GTC 45"/>
      <sheetName val="LISTAS"/>
      <sheetName val="Hoja1"/>
    </sheetNames>
    <sheetDataSet>
      <sheetData sheetId="0"/>
      <sheetData sheetId="1"/>
      <sheetData sheetId="2">
        <row r="7">
          <cell r="A7" t="str">
            <v>Biológico</v>
          </cell>
        </row>
      </sheetData>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VO"/>
      <sheetName val="CARACTERIZACIÓN DE OFICIOS "/>
      <sheetName val="EJEMPLO"/>
      <sheetName val="Matriz de Peligros"/>
    </sheetNames>
    <sheetDataSet>
      <sheetData sheetId="0" refreshError="1"/>
      <sheetData sheetId="1" refreshError="1"/>
      <sheetData sheetId="2" refreshError="1"/>
      <sheetData sheetId="3" refreshError="1">
        <row r="495">
          <cell r="CG495">
            <v>2</v>
          </cell>
          <cell r="CH495" t="str">
            <v>Bajo</v>
          </cell>
          <cell r="CJ495">
            <v>20</v>
          </cell>
          <cell r="CK495" t="str">
            <v>IV Mantener las medidas de control existentes, pero se deberían considerar soluciones o mejoras y se deben hacer comprobaciones periódicas para asegurar que el riesgo aún es tolerable.</v>
          </cell>
          <cell r="CL495" t="str">
            <v>Aceptable</v>
          </cell>
        </row>
        <row r="496">
          <cell r="CG496">
            <v>4</v>
          </cell>
          <cell r="CH496" t="str">
            <v>Bajo</v>
          </cell>
          <cell r="CJ496">
            <v>40</v>
          </cell>
          <cell r="CK496" t="str">
            <v xml:space="preserve">III Mejorar si es posible.  Sería conveniente justificar la intervención y su rentabilidad. </v>
          </cell>
          <cell r="CL496" t="str">
            <v>Aceptable</v>
          </cell>
        </row>
        <row r="497">
          <cell r="CG497">
            <v>6</v>
          </cell>
          <cell r="CH497" t="str">
            <v>Medio</v>
          </cell>
          <cell r="CJ497">
            <v>50</v>
          </cell>
          <cell r="CK497" t="str">
            <v xml:space="preserve">III Mejorar si es posible.  Sería conveniente justificar la intervención y su rentabilidad. </v>
          </cell>
          <cell r="CL497" t="str">
            <v>Aceptable</v>
          </cell>
        </row>
        <row r="498">
          <cell r="CG498">
            <v>8</v>
          </cell>
          <cell r="CH498" t="str">
            <v>Medio</v>
          </cell>
          <cell r="CJ498">
            <v>60</v>
          </cell>
          <cell r="CK498" t="str">
            <v xml:space="preserve">III Mejorar si es posible.  Sería conveniente justificar la intervención y su rentabilidad. </v>
          </cell>
          <cell r="CL498" t="str">
            <v>Aceptable</v>
          </cell>
        </row>
        <row r="499">
          <cell r="CG499">
            <v>10</v>
          </cell>
          <cell r="CH499" t="str">
            <v>Alto</v>
          </cell>
          <cell r="CJ499">
            <v>80</v>
          </cell>
          <cell r="CK499" t="str">
            <v xml:space="preserve">III Mejorar si es posible.  Sería conveniente justificar la intervención y su rentabilidad. </v>
          </cell>
          <cell r="CL499" t="str">
            <v>Aceptable</v>
          </cell>
        </row>
        <row r="500">
          <cell r="CG500">
            <v>12</v>
          </cell>
          <cell r="CH500" t="str">
            <v>Alto</v>
          </cell>
          <cell r="CJ500">
            <v>100</v>
          </cell>
          <cell r="CK500" t="str">
            <v xml:space="preserve">III Mejorar si es posible.  Sería conveniente justificar la intervención y su rentabilidad. </v>
          </cell>
          <cell r="CL500" t="str">
            <v>Aceptable</v>
          </cell>
        </row>
        <row r="501">
          <cell r="CG501">
            <v>18</v>
          </cell>
          <cell r="CH501" t="str">
            <v>Alto</v>
          </cell>
          <cell r="CJ501">
            <v>120</v>
          </cell>
          <cell r="CK501" t="str">
            <v xml:space="preserve">III Mejorar si es posible.  Sería conveniente justificar la intervención y su rentabilidad. </v>
          </cell>
          <cell r="CL501" t="str">
            <v>Aceptable</v>
          </cell>
        </row>
        <row r="502">
          <cell r="CG502">
            <v>20</v>
          </cell>
          <cell r="CH502" t="str">
            <v>Alto</v>
          </cell>
          <cell r="CJ502">
            <v>150</v>
          </cell>
          <cell r="CK502" t="str">
            <v>II Corregir y adoptar medidas de control inmediato.  Sin embargo, suspenda actividades si el nivel de consecuencia está por encima de 60.</v>
          </cell>
          <cell r="CL502" t="str">
            <v>No Aceptable</v>
          </cell>
        </row>
        <row r="503">
          <cell r="CG503">
            <v>24</v>
          </cell>
          <cell r="CH503" t="str">
            <v>Muy Alto</v>
          </cell>
          <cell r="CJ503">
            <v>200</v>
          </cell>
          <cell r="CK503" t="str">
            <v>II Corregir y adoptar medidas de control inmediato.  Sin embargo, suspenda actividades si el nivel de consecuencia está por encima de 60.</v>
          </cell>
          <cell r="CL503" t="str">
            <v>No Aceptable</v>
          </cell>
        </row>
        <row r="504">
          <cell r="CG504">
            <v>30</v>
          </cell>
          <cell r="CH504" t="str">
            <v>Muy Alto</v>
          </cell>
          <cell r="CJ504">
            <v>240</v>
          </cell>
          <cell r="CK504" t="str">
            <v>II Corregir y adoptar medidas de control inmediato.  Sin embargo, suspenda actividades si el nivel de consecuencia está por encima de 60.</v>
          </cell>
          <cell r="CL504" t="str">
            <v>No Aceptable</v>
          </cell>
        </row>
        <row r="505">
          <cell r="CG505">
            <v>40</v>
          </cell>
          <cell r="CH505" t="str">
            <v>Muy Alto</v>
          </cell>
          <cell r="CJ505">
            <v>250</v>
          </cell>
          <cell r="CK505" t="str">
            <v>II Corregir y adoptar medidas de control inmediato.  Sin embargo, suspenda actividades si el nivel de consecuencia está por encima de 60.</v>
          </cell>
          <cell r="CL505" t="str">
            <v>No Aceptable</v>
          </cell>
        </row>
        <row r="506">
          <cell r="CJ506">
            <v>360</v>
          </cell>
          <cell r="CK506" t="str">
            <v>II Corregir y adoptar medidas de control inmediato.  Sin embargo, suspenda actividades si el nivel de consecuencia está por encima de 60.</v>
          </cell>
          <cell r="CL506" t="str">
            <v>No Aceptable</v>
          </cell>
        </row>
        <row r="507">
          <cell r="CJ507">
            <v>400</v>
          </cell>
          <cell r="CK507" t="str">
            <v>II Corregir y adoptar medidas de control inmediato.  Sin embargo, suspenda actividades si el nivel de consecuencia está por encima de 60.</v>
          </cell>
          <cell r="CL507" t="str">
            <v>No Aceptable</v>
          </cell>
        </row>
        <row r="508">
          <cell r="CJ508">
            <v>480</v>
          </cell>
          <cell r="CK508" t="str">
            <v>II Corregir y adoptar medidas de control inmediato.  Sin embargo, suspenda actividades si el nivel de consecuencia está por encima de 60.</v>
          </cell>
          <cell r="CL508" t="str">
            <v>No Aceptable</v>
          </cell>
        </row>
        <row r="509">
          <cell r="CJ509">
            <v>500</v>
          </cell>
          <cell r="CK509" t="str">
            <v>II Corregir y adoptar medidas de control inmediato.  Sin embargo, suspenda actividades si el nivel de consecuencia está por encima de 60.</v>
          </cell>
          <cell r="CL509" t="str">
            <v>No Aceptable</v>
          </cell>
        </row>
        <row r="510">
          <cell r="CJ510">
            <v>600</v>
          </cell>
          <cell r="CK510" t="str">
            <v>I Situación crítica.  Suspender actividades hasta que el riesgo esté bajo control.  Intervención urgente.</v>
          </cell>
          <cell r="CL510" t="str">
            <v>No Aceptable</v>
          </cell>
        </row>
        <row r="511">
          <cell r="CJ511">
            <v>800</v>
          </cell>
          <cell r="CK511" t="str">
            <v>I Situación crítica.  Suspender actividades hasta que el riesgo esté bajo control.  Intervención urgente.</v>
          </cell>
          <cell r="CL511" t="str">
            <v>No Aceptable</v>
          </cell>
        </row>
        <row r="512">
          <cell r="CJ512">
            <v>1000</v>
          </cell>
          <cell r="CK512" t="str">
            <v>I Situación crítica.  Suspender actividades hasta que el riesgo esté bajo control.  Intervención urgente.</v>
          </cell>
          <cell r="CL512" t="str">
            <v>No Aceptable</v>
          </cell>
        </row>
        <row r="513">
          <cell r="CJ513">
            <v>1200</v>
          </cell>
          <cell r="CK513" t="str">
            <v>I Situación crítica.  Suspender actividades hasta que el riesgo esté bajo control.  Intervención urgente.</v>
          </cell>
          <cell r="CL513" t="str">
            <v>No Aceptable</v>
          </cell>
        </row>
        <row r="514">
          <cell r="CJ514">
            <v>1440</v>
          </cell>
          <cell r="CK514" t="str">
            <v>I Situación crítica.  Suspender actividades hasta que el riesgo esté bajo control.  Intervención urgente.</v>
          </cell>
          <cell r="CL514" t="str">
            <v>No Aceptable</v>
          </cell>
        </row>
        <row r="515">
          <cell r="CJ515">
            <v>2000</v>
          </cell>
          <cell r="CK515" t="str">
            <v>I Situación crítica.  Suspender actividades hasta que el riesgo esté bajo control.  Intervención urgente.</v>
          </cell>
          <cell r="CL515" t="str">
            <v>No Aceptable</v>
          </cell>
        </row>
        <row r="516">
          <cell r="CJ516">
            <v>2400</v>
          </cell>
          <cell r="CK516" t="str">
            <v>I Situación crítica.  Suspender actividades hasta que el riesgo esté bajo control.  Intervención urgente.</v>
          </cell>
          <cell r="CL516" t="str">
            <v>No Aceptable</v>
          </cell>
        </row>
        <row r="517">
          <cell r="CJ517">
            <v>4000</v>
          </cell>
          <cell r="CK517" t="str">
            <v>I Situación crítica.  Suspender actividades hasta que el riesgo esté bajo control.  Intervención urgente.</v>
          </cell>
          <cell r="CL517" t="str">
            <v>No Aceptable</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ME"/>
      <sheetName val="Metodología"/>
      <sheetName val="Criticidad"/>
      <sheetName val="Nivel Def. Higiene"/>
      <sheetName val="Parametros"/>
      <sheetName val="Administrativa"/>
      <sheetName val="Proyectos"/>
      <sheetName val="Planta"/>
      <sheetName val="Análisis"/>
      <sheetName val="Control de Cambios"/>
    </sheetNames>
    <sheetDataSet>
      <sheetData sheetId="0"/>
      <sheetData sheetId="1"/>
      <sheetData sheetId="2"/>
      <sheetData sheetId="3"/>
      <sheetData sheetId="4"/>
      <sheetData sheetId="5"/>
      <sheetData sheetId="6"/>
      <sheetData sheetId="7"/>
      <sheetData sheetId="8">
        <row r="6">
          <cell r="D6">
            <v>0</v>
          </cell>
        </row>
        <row r="7">
          <cell r="D7">
            <v>0.2857142857142857</v>
          </cell>
        </row>
        <row r="8">
          <cell r="D8">
            <v>0.63265306122448983</v>
          </cell>
        </row>
        <row r="9">
          <cell r="D9">
            <v>8.1632653061224483E-2</v>
          </cell>
        </row>
      </sheetData>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1"/>
  <sheetViews>
    <sheetView showGridLines="0" zoomScale="90" zoomScaleNormal="90" zoomScaleSheetLayoutView="90" workbookViewId="0"/>
  </sheetViews>
  <sheetFormatPr baseColWidth="10" defaultColWidth="11.42578125" defaultRowHeight="15"/>
  <cols>
    <col min="1" max="16384" width="11.42578125" style="60"/>
  </cols>
  <sheetData>
    <row r="1" spans="1:12" ht="15" customHeight="1">
      <c r="A1" s="57"/>
      <c r="B1" s="58"/>
      <c r="C1" s="59"/>
      <c r="D1" s="59"/>
      <c r="E1" s="59"/>
      <c r="F1" s="247" t="s">
        <v>300</v>
      </c>
      <c r="G1" s="247"/>
      <c r="H1" s="247"/>
      <c r="I1" s="247"/>
      <c r="J1" s="247"/>
      <c r="K1" s="247"/>
      <c r="L1" s="248"/>
    </row>
    <row r="2" spans="1:12" ht="15" customHeight="1">
      <c r="A2" s="61"/>
      <c r="B2" s="62"/>
      <c r="C2" s="63"/>
      <c r="D2" s="63"/>
      <c r="E2" s="63"/>
      <c r="F2" s="249"/>
      <c r="G2" s="249"/>
      <c r="H2" s="249"/>
      <c r="I2" s="249"/>
      <c r="J2" s="249"/>
      <c r="K2" s="249"/>
      <c r="L2" s="250"/>
    </row>
    <row r="3" spans="1:12" ht="15" customHeight="1">
      <c r="A3" s="61"/>
      <c r="B3" s="62"/>
      <c r="C3" s="63"/>
      <c r="D3" s="63"/>
      <c r="E3" s="63"/>
      <c r="F3" s="249"/>
      <c r="G3" s="249"/>
      <c r="H3" s="249"/>
      <c r="I3" s="249"/>
      <c r="J3" s="249"/>
      <c r="K3" s="249"/>
      <c r="L3" s="250"/>
    </row>
    <row r="4" spans="1:12" ht="15" customHeight="1">
      <c r="A4" s="61"/>
      <c r="B4" s="62"/>
      <c r="C4" s="63"/>
      <c r="D4" s="63"/>
      <c r="E4" s="63"/>
      <c r="F4" s="249"/>
      <c r="G4" s="249"/>
      <c r="H4" s="249"/>
      <c r="I4" s="249"/>
      <c r="J4" s="249"/>
      <c r="K4" s="249"/>
      <c r="L4" s="250"/>
    </row>
    <row r="5" spans="1:12">
      <c r="A5" s="61"/>
      <c r="B5" s="62"/>
      <c r="C5" s="62"/>
      <c r="D5" s="62"/>
      <c r="E5" s="62"/>
      <c r="F5" s="62"/>
      <c r="G5" s="62"/>
      <c r="H5" s="62"/>
      <c r="I5" s="62"/>
      <c r="J5" s="62"/>
      <c r="K5" s="62"/>
      <c r="L5" s="64"/>
    </row>
    <row r="6" spans="1:12">
      <c r="A6" s="61"/>
      <c r="B6" s="62"/>
      <c r="C6" s="62"/>
      <c r="D6" s="62"/>
      <c r="E6" s="62"/>
      <c r="F6" s="62"/>
      <c r="G6" s="62"/>
      <c r="H6" s="62"/>
      <c r="I6" s="62"/>
      <c r="J6" s="62"/>
      <c r="K6" s="62"/>
      <c r="L6" s="64"/>
    </row>
    <row r="7" spans="1:12">
      <c r="A7" s="61"/>
      <c r="B7" s="62"/>
      <c r="C7" s="62"/>
      <c r="D7" s="62"/>
      <c r="E7" s="62"/>
      <c r="F7" s="62"/>
      <c r="G7" s="62"/>
      <c r="H7" s="62"/>
      <c r="I7" s="62"/>
      <c r="J7" s="62"/>
      <c r="K7" s="62"/>
      <c r="L7" s="64"/>
    </row>
    <row r="8" spans="1:12">
      <c r="A8" s="61"/>
      <c r="B8" s="62"/>
      <c r="C8" s="62"/>
      <c r="D8" s="62"/>
      <c r="E8" s="62"/>
      <c r="F8" s="62"/>
      <c r="G8" s="62"/>
      <c r="H8" s="62"/>
      <c r="I8" s="62"/>
      <c r="J8" s="62"/>
      <c r="K8" s="62"/>
      <c r="L8" s="64"/>
    </row>
    <row r="9" spans="1:12">
      <c r="A9" s="61"/>
      <c r="B9" s="62"/>
      <c r="C9" s="62"/>
      <c r="D9" s="62"/>
      <c r="E9" s="62"/>
      <c r="F9" s="62"/>
      <c r="G9" s="62"/>
      <c r="H9" s="62"/>
      <c r="I9" s="62"/>
      <c r="J9" s="62"/>
      <c r="K9" s="62"/>
      <c r="L9" s="64"/>
    </row>
    <row r="10" spans="1:12">
      <c r="A10" s="61"/>
      <c r="B10" s="62"/>
      <c r="C10" s="62"/>
      <c r="D10" s="62"/>
      <c r="E10" s="62"/>
      <c r="F10" s="62"/>
      <c r="G10" s="62"/>
      <c r="H10" s="62"/>
      <c r="I10" s="62"/>
      <c r="J10" s="62"/>
      <c r="K10" s="62"/>
      <c r="L10" s="64"/>
    </row>
    <row r="11" spans="1:12">
      <c r="A11" s="61"/>
      <c r="B11" s="62"/>
      <c r="C11" s="62"/>
      <c r="D11" s="62"/>
      <c r="E11" s="62"/>
      <c r="F11" s="62"/>
      <c r="G11" s="62"/>
      <c r="H11" s="62"/>
      <c r="I11" s="65"/>
      <c r="J11" s="62"/>
      <c r="L11" s="64"/>
    </row>
    <row r="12" spans="1:12">
      <c r="A12" s="61"/>
      <c r="B12" s="62"/>
      <c r="C12" s="62"/>
      <c r="D12" s="62"/>
      <c r="E12" s="62"/>
      <c r="F12" s="62"/>
      <c r="G12" s="62"/>
      <c r="H12" s="62"/>
      <c r="I12" s="65"/>
      <c r="J12" s="62"/>
      <c r="K12" s="62"/>
      <c r="L12" s="64"/>
    </row>
    <row r="13" spans="1:12">
      <c r="A13" s="61"/>
      <c r="B13" s="62"/>
      <c r="C13" s="62"/>
      <c r="D13" s="62"/>
      <c r="E13" s="62"/>
      <c r="F13" s="62"/>
      <c r="G13" s="62"/>
      <c r="H13" s="62"/>
      <c r="I13" s="62"/>
      <c r="J13" s="62"/>
      <c r="K13" s="62"/>
      <c r="L13" s="64"/>
    </row>
    <row r="14" spans="1:12">
      <c r="A14" s="61"/>
      <c r="B14" s="62"/>
      <c r="C14" s="62"/>
      <c r="D14" s="62"/>
      <c r="E14" s="62"/>
      <c r="F14" s="62"/>
      <c r="G14" s="62"/>
      <c r="H14" s="62"/>
      <c r="I14" s="62"/>
      <c r="J14" s="62"/>
      <c r="K14" s="62"/>
      <c r="L14" s="64"/>
    </row>
    <row r="15" spans="1:12">
      <c r="A15" s="61"/>
      <c r="B15" s="62"/>
      <c r="C15" s="62"/>
      <c r="D15" s="62"/>
      <c r="E15" s="62"/>
      <c r="F15" s="62"/>
      <c r="G15" s="62"/>
      <c r="H15" s="62"/>
      <c r="I15" s="62"/>
      <c r="J15" s="62"/>
      <c r="K15" s="62"/>
      <c r="L15" s="64"/>
    </row>
    <row r="16" spans="1:12">
      <c r="A16" s="61"/>
      <c r="B16" s="62"/>
      <c r="C16" s="62"/>
      <c r="D16" s="62"/>
      <c r="E16" s="62"/>
      <c r="F16" s="62"/>
      <c r="G16" s="62"/>
      <c r="H16" s="62"/>
      <c r="I16" s="62"/>
      <c r="J16" s="62"/>
      <c r="K16" s="62"/>
      <c r="L16" s="64"/>
    </row>
    <row r="17" spans="1:12">
      <c r="A17" s="61"/>
      <c r="B17" s="62"/>
      <c r="C17" s="62"/>
      <c r="D17" s="62"/>
      <c r="E17" s="62"/>
      <c r="F17" s="62"/>
      <c r="G17" s="62"/>
      <c r="H17" s="62"/>
      <c r="I17" s="62"/>
      <c r="J17" s="65"/>
      <c r="K17" s="62"/>
      <c r="L17" s="64"/>
    </row>
    <row r="18" spans="1:12">
      <c r="A18" s="61"/>
      <c r="B18" s="62"/>
      <c r="C18" s="62"/>
      <c r="D18" s="62"/>
      <c r="E18" s="62"/>
      <c r="F18" s="62"/>
      <c r="G18" s="62"/>
      <c r="H18" s="62"/>
      <c r="I18" s="62"/>
      <c r="J18" s="62"/>
      <c r="K18" s="62"/>
      <c r="L18" s="64"/>
    </row>
    <row r="19" spans="1:12">
      <c r="A19" s="61"/>
      <c r="B19" s="62"/>
      <c r="C19" s="62"/>
      <c r="D19" s="62"/>
      <c r="E19" s="62"/>
      <c r="F19" s="62"/>
      <c r="G19" s="62"/>
      <c r="H19" s="62"/>
      <c r="I19" s="62"/>
      <c r="J19" s="62"/>
      <c r="K19" s="62"/>
      <c r="L19" s="64"/>
    </row>
    <row r="20" spans="1:12">
      <c r="A20" s="61"/>
      <c r="B20" s="62"/>
      <c r="C20" s="62"/>
      <c r="D20" s="62"/>
      <c r="E20" s="62"/>
      <c r="F20" s="62"/>
      <c r="G20" s="62"/>
      <c r="H20" s="62"/>
      <c r="I20" s="62"/>
      <c r="J20" s="62"/>
      <c r="K20" s="62"/>
      <c r="L20" s="64"/>
    </row>
    <row r="21" spans="1:12">
      <c r="A21" s="66"/>
      <c r="B21" s="67"/>
      <c r="C21" s="67"/>
      <c r="D21" s="67"/>
      <c r="E21" s="67"/>
      <c r="F21" s="67"/>
      <c r="G21" s="67"/>
      <c r="H21" s="67"/>
      <c r="I21" s="67"/>
      <c r="J21" s="67"/>
      <c r="K21" s="67"/>
      <c r="L21" s="68"/>
    </row>
  </sheetData>
  <mergeCells count="1">
    <mergeCell ref="F1:L4"/>
  </mergeCells>
  <pageMargins left="0.7" right="0.7" top="0.75" bottom="0.75" header="0.3" footer="0.3"/>
  <pageSetup scale="61"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36"/>
  <sheetViews>
    <sheetView showGridLines="0" zoomScale="90" zoomScaleNormal="90" workbookViewId="0">
      <selection activeCell="B7" sqref="B7"/>
    </sheetView>
  </sheetViews>
  <sheetFormatPr baseColWidth="10" defaultRowHeight="15"/>
  <cols>
    <col min="1" max="1" width="14.42578125" customWidth="1"/>
    <col min="3" max="3" width="19.5703125" customWidth="1"/>
    <col min="4" max="4" width="18.85546875" customWidth="1"/>
    <col min="5" max="5" width="21.140625" customWidth="1"/>
    <col min="6" max="6" width="13.28515625" customWidth="1"/>
  </cols>
  <sheetData>
    <row r="1" spans="1:12" ht="15.75" thickBot="1"/>
    <row r="2" spans="1:12" ht="16.5" thickTop="1" thickBot="1">
      <c r="A2" s="253" t="s">
        <v>16</v>
      </c>
      <c r="B2" s="254"/>
      <c r="C2" s="254"/>
      <c r="D2" s="254"/>
      <c r="E2" s="255"/>
      <c r="G2" s="265" t="s">
        <v>51</v>
      </c>
      <c r="H2" s="266"/>
      <c r="I2" s="266"/>
      <c r="J2" s="266"/>
      <c r="K2" s="266"/>
      <c r="L2" s="267"/>
    </row>
    <row r="3" spans="1:12" ht="23.25" thickTop="1">
      <c r="A3" s="2" t="s">
        <v>17</v>
      </c>
      <c r="B3" s="3" t="s">
        <v>18</v>
      </c>
      <c r="C3" s="256" t="s">
        <v>19</v>
      </c>
      <c r="D3" s="256"/>
      <c r="E3" s="257"/>
      <c r="G3" s="8" t="s">
        <v>52</v>
      </c>
      <c r="H3" s="9" t="s">
        <v>53</v>
      </c>
      <c r="I3" s="268" t="s">
        <v>19</v>
      </c>
      <c r="J3" s="268"/>
      <c r="K3" s="268"/>
      <c r="L3" s="269"/>
    </row>
    <row r="4" spans="1:12" ht="51" customHeight="1">
      <c r="A4" s="4" t="s">
        <v>20</v>
      </c>
      <c r="B4" s="5">
        <v>10</v>
      </c>
      <c r="C4" s="258" t="s">
        <v>21</v>
      </c>
      <c r="D4" s="258"/>
      <c r="E4" s="259"/>
      <c r="G4" s="4" t="s">
        <v>20</v>
      </c>
      <c r="H4" s="5" t="s">
        <v>54</v>
      </c>
      <c r="I4" s="270" t="s">
        <v>55</v>
      </c>
      <c r="J4" s="270"/>
      <c r="K4" s="270"/>
      <c r="L4" s="271"/>
    </row>
    <row r="5" spans="1:12" ht="54.75" customHeight="1">
      <c r="A5" s="4" t="s">
        <v>22</v>
      </c>
      <c r="B5" s="5">
        <v>6</v>
      </c>
      <c r="C5" s="258" t="s">
        <v>276</v>
      </c>
      <c r="D5" s="258"/>
      <c r="E5" s="259"/>
      <c r="G5" s="4" t="s">
        <v>22</v>
      </c>
      <c r="H5" s="5" t="s">
        <v>56</v>
      </c>
      <c r="I5" s="270" t="s">
        <v>57</v>
      </c>
      <c r="J5" s="270"/>
      <c r="K5" s="270"/>
      <c r="L5" s="271"/>
    </row>
    <row r="6" spans="1:12" ht="34.5" customHeight="1">
      <c r="A6" s="4" t="s">
        <v>23</v>
      </c>
      <c r="B6" s="5">
        <v>2</v>
      </c>
      <c r="C6" s="258" t="s">
        <v>24</v>
      </c>
      <c r="D6" s="258"/>
      <c r="E6" s="259"/>
      <c r="G6" s="4" t="s">
        <v>23</v>
      </c>
      <c r="H6" s="5" t="s">
        <v>58</v>
      </c>
      <c r="I6" s="270" t="s">
        <v>59</v>
      </c>
      <c r="J6" s="270"/>
      <c r="K6" s="270"/>
      <c r="L6" s="271"/>
    </row>
    <row r="7" spans="1:12" ht="56.25" customHeight="1" thickBot="1">
      <c r="A7" s="6" t="s">
        <v>25</v>
      </c>
      <c r="B7" s="45"/>
      <c r="C7" s="251" t="s">
        <v>286</v>
      </c>
      <c r="D7" s="251"/>
      <c r="E7" s="252"/>
      <c r="G7" s="6" t="s">
        <v>25</v>
      </c>
      <c r="H7" s="7" t="s">
        <v>60</v>
      </c>
      <c r="I7" s="272" t="s">
        <v>61</v>
      </c>
      <c r="J7" s="272"/>
      <c r="K7" s="272"/>
      <c r="L7" s="273"/>
    </row>
    <row r="8" spans="1:12" ht="16.5" thickTop="1" thickBot="1"/>
    <row r="9" spans="1:12" ht="16.5" thickTop="1" thickBot="1">
      <c r="A9" s="253" t="s">
        <v>26</v>
      </c>
      <c r="B9" s="254"/>
      <c r="C9" s="254"/>
      <c r="D9" s="254"/>
      <c r="E9" s="255"/>
      <c r="G9" s="274" t="s">
        <v>62</v>
      </c>
      <c r="H9" s="275"/>
      <c r="I9" s="275"/>
      <c r="J9" s="275"/>
      <c r="K9" s="275"/>
      <c r="L9" s="276"/>
    </row>
    <row r="10" spans="1:12" ht="34.5" thickTop="1">
      <c r="A10" s="2" t="s">
        <v>27</v>
      </c>
      <c r="B10" s="3" t="s">
        <v>28</v>
      </c>
      <c r="C10" s="256" t="s">
        <v>19</v>
      </c>
      <c r="D10" s="256"/>
      <c r="E10" s="257"/>
      <c r="G10" s="8" t="s">
        <v>63</v>
      </c>
      <c r="H10" s="9" t="s">
        <v>64</v>
      </c>
      <c r="I10" s="277" t="s">
        <v>19</v>
      </c>
      <c r="J10" s="278"/>
      <c r="K10" s="278"/>
      <c r="L10" s="279"/>
    </row>
    <row r="11" spans="1:12" ht="25.5" customHeight="1">
      <c r="A11" s="4" t="s">
        <v>29</v>
      </c>
      <c r="B11" s="5">
        <v>4</v>
      </c>
      <c r="C11" s="258" t="s">
        <v>30</v>
      </c>
      <c r="D11" s="258"/>
      <c r="E11" s="259"/>
      <c r="G11" s="10" t="s">
        <v>65</v>
      </c>
      <c r="H11" s="5">
        <v>100</v>
      </c>
      <c r="I11" s="280" t="s">
        <v>66</v>
      </c>
      <c r="J11" s="281"/>
      <c r="K11" s="281"/>
      <c r="L11" s="282"/>
    </row>
    <row r="12" spans="1:12" ht="23.25" customHeight="1">
      <c r="A12" s="4" t="s">
        <v>31</v>
      </c>
      <c r="B12" s="5">
        <v>3</v>
      </c>
      <c r="C12" s="258" t="s">
        <v>32</v>
      </c>
      <c r="D12" s="258"/>
      <c r="E12" s="259"/>
      <c r="G12" s="10" t="s">
        <v>67</v>
      </c>
      <c r="H12" s="5">
        <v>60</v>
      </c>
      <c r="I12" s="280" t="s">
        <v>68</v>
      </c>
      <c r="J12" s="281"/>
      <c r="K12" s="281"/>
      <c r="L12" s="282"/>
    </row>
    <row r="13" spans="1:12" ht="24.75" customHeight="1">
      <c r="A13" s="4" t="s">
        <v>33</v>
      </c>
      <c r="B13" s="5">
        <v>2</v>
      </c>
      <c r="C13" s="258" t="s">
        <v>34</v>
      </c>
      <c r="D13" s="258"/>
      <c r="E13" s="259"/>
      <c r="G13" s="10" t="s">
        <v>69</v>
      </c>
      <c r="H13" s="5">
        <v>25</v>
      </c>
      <c r="I13" s="280" t="s">
        <v>70</v>
      </c>
      <c r="J13" s="281"/>
      <c r="K13" s="281"/>
      <c r="L13" s="282"/>
    </row>
    <row r="14" spans="1:12" ht="18" customHeight="1" thickBot="1">
      <c r="A14" s="6" t="s">
        <v>35</v>
      </c>
      <c r="B14" s="5">
        <v>1</v>
      </c>
      <c r="C14" s="251" t="s">
        <v>36</v>
      </c>
      <c r="D14" s="251"/>
      <c r="E14" s="252"/>
      <c r="G14" s="11" t="s">
        <v>71</v>
      </c>
      <c r="H14" s="7">
        <v>10</v>
      </c>
      <c r="I14" s="286" t="s">
        <v>72</v>
      </c>
      <c r="J14" s="287"/>
      <c r="K14" s="287"/>
      <c r="L14" s="288"/>
    </row>
    <row r="15" spans="1:12" ht="16.5" thickTop="1" thickBot="1"/>
    <row r="16" spans="1:12" ht="16.5" customHeight="1" thickTop="1" thickBot="1">
      <c r="A16" s="253" t="s">
        <v>37</v>
      </c>
      <c r="B16" s="254"/>
      <c r="C16" s="254"/>
      <c r="D16" s="254"/>
      <c r="E16" s="255"/>
      <c r="G16" s="274" t="s">
        <v>73</v>
      </c>
      <c r="H16" s="275"/>
      <c r="I16" s="275"/>
      <c r="J16" s="275"/>
      <c r="K16" s="275"/>
      <c r="L16" s="276"/>
    </row>
    <row r="17" spans="1:15" ht="23.25" thickTop="1">
      <c r="A17" s="2" t="s">
        <v>38</v>
      </c>
      <c r="B17" s="3" t="s">
        <v>39</v>
      </c>
      <c r="C17" s="256" t="s">
        <v>19</v>
      </c>
      <c r="D17" s="256"/>
      <c r="E17" s="257"/>
      <c r="G17" s="289" t="s">
        <v>74</v>
      </c>
      <c r="H17" s="290"/>
      <c r="I17" s="268" t="s">
        <v>75</v>
      </c>
      <c r="J17" s="268"/>
      <c r="K17" s="268"/>
      <c r="L17" s="269"/>
    </row>
    <row r="18" spans="1:15" ht="30" customHeight="1">
      <c r="A18" s="32" t="s">
        <v>40</v>
      </c>
      <c r="B18" s="5" t="s">
        <v>41</v>
      </c>
      <c r="C18" s="260" t="s">
        <v>217</v>
      </c>
      <c r="D18" s="260"/>
      <c r="E18" s="261"/>
      <c r="G18" s="291"/>
      <c r="H18" s="292"/>
      <c r="I18" s="9" t="s">
        <v>76</v>
      </c>
      <c r="J18" s="12" t="s">
        <v>77</v>
      </c>
      <c r="K18" s="12" t="s">
        <v>78</v>
      </c>
      <c r="L18" s="13" t="s">
        <v>79</v>
      </c>
    </row>
    <row r="19" spans="1:15" ht="39.75" customHeight="1">
      <c r="A19" s="33" t="s">
        <v>42</v>
      </c>
      <c r="B19" s="5" t="s">
        <v>43</v>
      </c>
      <c r="C19" s="260" t="s">
        <v>218</v>
      </c>
      <c r="D19" s="260"/>
      <c r="E19" s="261"/>
      <c r="G19" s="293" t="s">
        <v>80</v>
      </c>
      <c r="H19" s="14">
        <v>100</v>
      </c>
      <c r="I19" s="16" t="s">
        <v>81</v>
      </c>
      <c r="J19" s="16" t="s">
        <v>82</v>
      </c>
      <c r="K19" s="16" t="s">
        <v>83</v>
      </c>
      <c r="L19" s="17" t="s">
        <v>84</v>
      </c>
    </row>
    <row r="20" spans="1:15" ht="23.25" customHeight="1">
      <c r="A20" s="34" t="s">
        <v>44</v>
      </c>
      <c r="B20" s="5" t="s">
        <v>45</v>
      </c>
      <c r="C20" s="260" t="s">
        <v>291</v>
      </c>
      <c r="D20" s="260"/>
      <c r="E20" s="261"/>
      <c r="G20" s="294"/>
      <c r="H20" s="14">
        <v>60</v>
      </c>
      <c r="I20" s="16" t="s">
        <v>85</v>
      </c>
      <c r="J20" s="16" t="s">
        <v>86</v>
      </c>
      <c r="K20" s="18" t="s">
        <v>87</v>
      </c>
      <c r="L20" s="19"/>
    </row>
    <row r="21" spans="1:15" ht="36" customHeight="1" thickBot="1">
      <c r="A21" s="35" t="s">
        <v>46</v>
      </c>
      <c r="B21" s="7">
        <v>20</v>
      </c>
      <c r="C21" s="262" t="s">
        <v>277</v>
      </c>
      <c r="D21" s="262"/>
      <c r="E21" s="263"/>
      <c r="G21" s="294"/>
      <c r="H21" s="14">
        <v>25</v>
      </c>
      <c r="I21" s="16" t="s">
        <v>88</v>
      </c>
      <c r="J21" s="18" t="s">
        <v>89</v>
      </c>
      <c r="K21" s="18" t="s">
        <v>90</v>
      </c>
      <c r="L21" s="20" t="s">
        <v>91</v>
      </c>
    </row>
    <row r="22" spans="1:15" ht="24" thickTop="1" thickBot="1">
      <c r="G22" s="295"/>
      <c r="H22" s="15">
        <v>10</v>
      </c>
      <c r="I22" s="21" t="s">
        <v>92</v>
      </c>
      <c r="J22" s="22"/>
      <c r="K22" s="23" t="s">
        <v>93</v>
      </c>
      <c r="L22" s="24"/>
    </row>
    <row r="23" spans="1:15" ht="16.5" thickTop="1" thickBot="1">
      <c r="A23" s="283" t="s">
        <v>13</v>
      </c>
      <c r="B23" s="284"/>
      <c r="C23" s="284"/>
    </row>
    <row r="24" spans="1:15" ht="15.75" thickTop="1">
      <c r="A24" s="69" t="s">
        <v>47</v>
      </c>
      <c r="B24" s="285" t="s">
        <v>19</v>
      </c>
      <c r="C24" s="285"/>
      <c r="G24" s="296" t="s">
        <v>94</v>
      </c>
      <c r="H24" s="297"/>
      <c r="I24" s="297"/>
      <c r="J24" s="297"/>
      <c r="K24" s="297"/>
      <c r="L24" s="298"/>
    </row>
    <row r="25" spans="1:15">
      <c r="A25" s="36" t="s">
        <v>40</v>
      </c>
      <c r="B25" s="264" t="s">
        <v>48</v>
      </c>
      <c r="C25" s="264"/>
      <c r="G25" s="289"/>
      <c r="H25" s="290"/>
      <c r="I25" s="268" t="s">
        <v>95</v>
      </c>
      <c r="J25" s="268"/>
      <c r="K25" s="268"/>
      <c r="L25" s="269"/>
    </row>
    <row r="26" spans="1:15" ht="25.5" customHeight="1">
      <c r="A26" s="37" t="s">
        <v>42</v>
      </c>
      <c r="B26" s="264" t="s">
        <v>49</v>
      </c>
      <c r="C26" s="264"/>
      <c r="G26" s="291"/>
      <c r="H26" s="292"/>
      <c r="I26" s="9">
        <v>4</v>
      </c>
      <c r="J26" s="12" t="s">
        <v>96</v>
      </c>
      <c r="K26" s="12" t="s">
        <v>97</v>
      </c>
      <c r="L26" s="13" t="s">
        <v>98</v>
      </c>
      <c r="N26" s="39">
        <v>1</v>
      </c>
      <c r="O26" s="39">
        <v>4</v>
      </c>
    </row>
    <row r="27" spans="1:15">
      <c r="A27" s="38" t="s">
        <v>44</v>
      </c>
      <c r="B27" s="264" t="s">
        <v>275</v>
      </c>
      <c r="C27" s="264"/>
      <c r="G27" s="293" t="s">
        <v>99</v>
      </c>
      <c r="H27" s="14">
        <v>10</v>
      </c>
      <c r="I27" s="16" t="s">
        <v>100</v>
      </c>
      <c r="J27" s="16" t="s">
        <v>101</v>
      </c>
      <c r="K27" s="25" t="s">
        <v>102</v>
      </c>
      <c r="L27" s="26" t="s">
        <v>103</v>
      </c>
      <c r="N27" s="40">
        <v>5</v>
      </c>
      <c r="O27" s="40">
        <v>8</v>
      </c>
    </row>
    <row r="28" spans="1:15">
      <c r="A28" s="38" t="s">
        <v>46</v>
      </c>
      <c r="B28" s="264" t="s">
        <v>50</v>
      </c>
      <c r="C28" s="264"/>
      <c r="G28" s="294"/>
      <c r="H28" s="14">
        <v>6</v>
      </c>
      <c r="I28" s="16" t="s">
        <v>104</v>
      </c>
      <c r="J28" s="25" t="s">
        <v>105</v>
      </c>
      <c r="K28" s="25" t="s">
        <v>106</v>
      </c>
      <c r="L28" s="27" t="s">
        <v>107</v>
      </c>
      <c r="N28" s="41">
        <v>9</v>
      </c>
      <c r="O28" s="41">
        <v>20</v>
      </c>
    </row>
    <row r="29" spans="1:15" ht="15.75" thickBot="1">
      <c r="G29" s="295"/>
      <c r="H29" s="15">
        <v>2</v>
      </c>
      <c r="I29" s="21" t="s">
        <v>108</v>
      </c>
      <c r="J29" s="28" t="s">
        <v>109</v>
      </c>
      <c r="K29" s="23" t="s">
        <v>110</v>
      </c>
      <c r="L29" s="29" t="s">
        <v>111</v>
      </c>
      <c r="N29" s="42">
        <v>21</v>
      </c>
      <c r="O29" s="42">
        <v>40</v>
      </c>
    </row>
    <row r="30" spans="1:15" ht="15.75" thickTop="1">
      <c r="A30" s="300" t="s">
        <v>242</v>
      </c>
      <c r="B30" s="300"/>
      <c r="C30" s="300"/>
    </row>
    <row r="31" spans="1:15">
      <c r="A31" s="31" t="s">
        <v>230</v>
      </c>
      <c r="B31" s="299" t="s">
        <v>236</v>
      </c>
      <c r="C31" s="299"/>
    </row>
    <row r="32" spans="1:15">
      <c r="A32" s="31" t="s">
        <v>231</v>
      </c>
      <c r="B32" s="299" t="s">
        <v>243</v>
      </c>
      <c r="C32" s="299"/>
    </row>
    <row r="33" spans="1:3">
      <c r="A33" s="31" t="s">
        <v>232</v>
      </c>
      <c r="B33" s="299" t="s">
        <v>234</v>
      </c>
      <c r="C33" s="299"/>
    </row>
    <row r="34" spans="1:3">
      <c r="A34" s="31" t="s">
        <v>233</v>
      </c>
      <c r="B34" s="299" t="s">
        <v>235</v>
      </c>
      <c r="C34" s="299"/>
    </row>
    <row r="35" spans="1:3">
      <c r="A35" s="31" t="s">
        <v>237</v>
      </c>
      <c r="B35" s="299" t="s">
        <v>238</v>
      </c>
      <c r="C35" s="299"/>
    </row>
    <row r="36" spans="1:3">
      <c r="A36" s="31" t="s">
        <v>239</v>
      </c>
      <c r="B36" s="299" t="s">
        <v>240</v>
      </c>
      <c r="C36" s="299"/>
    </row>
  </sheetData>
  <mergeCells count="51">
    <mergeCell ref="B35:C35"/>
    <mergeCell ref="B36:C36"/>
    <mergeCell ref="A30:C30"/>
    <mergeCell ref="B31:C31"/>
    <mergeCell ref="B32:C32"/>
    <mergeCell ref="B33:C33"/>
    <mergeCell ref="B34:C34"/>
    <mergeCell ref="B26:C26"/>
    <mergeCell ref="B27:C27"/>
    <mergeCell ref="A16:E16"/>
    <mergeCell ref="I12:L12"/>
    <mergeCell ref="I13:L13"/>
    <mergeCell ref="I14:L14"/>
    <mergeCell ref="G16:L16"/>
    <mergeCell ref="G17:H18"/>
    <mergeCell ref="I17:L17"/>
    <mergeCell ref="G19:G22"/>
    <mergeCell ref="G24:L24"/>
    <mergeCell ref="G25:H26"/>
    <mergeCell ref="I25:L25"/>
    <mergeCell ref="G27:G29"/>
    <mergeCell ref="C20:E20"/>
    <mergeCell ref="C14:E14"/>
    <mergeCell ref="C21:E21"/>
    <mergeCell ref="B28:C28"/>
    <mergeCell ref="G2:L2"/>
    <mergeCell ref="I3:L3"/>
    <mergeCell ref="I4:L4"/>
    <mergeCell ref="I5:L5"/>
    <mergeCell ref="I6:L6"/>
    <mergeCell ref="I7:L7"/>
    <mergeCell ref="G9:L9"/>
    <mergeCell ref="I10:L10"/>
    <mergeCell ref="I11:L11"/>
    <mergeCell ref="A23:C23"/>
    <mergeCell ref="B24:C24"/>
    <mergeCell ref="B25:C25"/>
    <mergeCell ref="C12:E12"/>
    <mergeCell ref="C13:E13"/>
    <mergeCell ref="C17:E17"/>
    <mergeCell ref="C18:E18"/>
    <mergeCell ref="C19:E19"/>
    <mergeCell ref="A9:E9"/>
    <mergeCell ref="C10:E10"/>
    <mergeCell ref="C11:E11"/>
    <mergeCell ref="C7:E7"/>
    <mergeCell ref="A2:E2"/>
    <mergeCell ref="C3:E3"/>
    <mergeCell ref="C4:E4"/>
    <mergeCell ref="C5:E5"/>
    <mergeCell ref="C6:E6"/>
  </mergeCells>
  <pageMargins left="0.7" right="0.7" top="0.75" bottom="0.75" header="0.3" footer="0.3"/>
  <pageSetup paperSize="9" orientation="portrait" horizontalDpi="0"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2"/>
  <sheetViews>
    <sheetView zoomScale="90" zoomScaleNormal="90" workbookViewId="0">
      <pane ySplit="4" topLeftCell="A5" activePane="bottomLeft" state="frozen"/>
      <selection pane="bottomLeft" activeCell="L9" sqref="L9"/>
    </sheetView>
  </sheetViews>
  <sheetFormatPr baseColWidth="10" defaultRowHeight="15"/>
  <cols>
    <col min="1" max="1" width="11.28515625" customWidth="1"/>
    <col min="2" max="2" width="11.85546875" customWidth="1"/>
    <col min="3" max="3" width="11.5703125" customWidth="1"/>
    <col min="4" max="4" width="12" customWidth="1"/>
    <col min="5" max="5" width="20.85546875" customWidth="1"/>
    <col min="6" max="6" width="13.140625" customWidth="1"/>
    <col min="7" max="7" width="14.5703125" customWidth="1"/>
    <col min="8" max="8" width="13.42578125" customWidth="1"/>
    <col min="9" max="9" width="14.5703125" customWidth="1"/>
    <col min="10" max="10" width="13" customWidth="1"/>
    <col min="11" max="11" width="14.5703125" customWidth="1"/>
    <col min="12" max="12" width="11.5703125" customWidth="1"/>
    <col min="13" max="13" width="14.85546875" customWidth="1"/>
    <col min="14" max="15" width="15.5703125" customWidth="1"/>
  </cols>
  <sheetData>
    <row r="1" spans="1:15" ht="19.5" customHeight="1">
      <c r="A1" s="1" t="s">
        <v>117</v>
      </c>
    </row>
    <row r="2" spans="1:15" ht="17.25" customHeight="1" thickBot="1">
      <c r="A2" s="1" t="s">
        <v>118</v>
      </c>
    </row>
    <row r="3" spans="1:15" ht="15" customHeight="1">
      <c r="A3" s="308" t="s">
        <v>3</v>
      </c>
      <c r="B3" s="310" t="s">
        <v>119</v>
      </c>
      <c r="C3" s="312" t="s">
        <v>122</v>
      </c>
      <c r="D3" s="314" t="s">
        <v>127</v>
      </c>
      <c r="E3" s="314" t="s">
        <v>125</v>
      </c>
      <c r="F3" s="316" t="s">
        <v>120</v>
      </c>
      <c r="G3" s="301" t="s">
        <v>301</v>
      </c>
      <c r="H3" s="302"/>
      <c r="I3" s="302"/>
      <c r="J3" s="302"/>
      <c r="K3" s="302"/>
      <c r="L3" s="302"/>
      <c r="M3" s="303"/>
      <c r="N3" s="304" t="s">
        <v>307</v>
      </c>
      <c r="O3" s="306" t="s">
        <v>308</v>
      </c>
    </row>
    <row r="4" spans="1:15" ht="26.25" thickBot="1">
      <c r="A4" s="309"/>
      <c r="B4" s="311"/>
      <c r="C4" s="313"/>
      <c r="D4" s="315"/>
      <c r="E4" s="315"/>
      <c r="F4" s="317"/>
      <c r="G4" s="87" t="s">
        <v>124</v>
      </c>
      <c r="H4" s="73" t="s">
        <v>121</v>
      </c>
      <c r="I4" s="72" t="s">
        <v>123</v>
      </c>
      <c r="J4" s="72" t="s">
        <v>303</v>
      </c>
      <c r="K4" s="72" t="s">
        <v>126</v>
      </c>
      <c r="L4" s="72" t="s">
        <v>304</v>
      </c>
      <c r="M4" s="88" t="s">
        <v>305</v>
      </c>
      <c r="N4" s="305"/>
      <c r="O4" s="307"/>
    </row>
    <row r="5" spans="1:15" ht="90">
      <c r="A5" s="75" t="s">
        <v>119</v>
      </c>
      <c r="B5" s="74" t="s">
        <v>129</v>
      </c>
      <c r="C5" s="71" t="s">
        <v>152</v>
      </c>
      <c r="D5" s="71" t="s">
        <v>159</v>
      </c>
      <c r="E5" s="71" t="s">
        <v>187</v>
      </c>
      <c r="F5" s="83" t="s">
        <v>137</v>
      </c>
      <c r="G5" s="89" t="s">
        <v>180</v>
      </c>
      <c r="H5" s="71" t="s">
        <v>146</v>
      </c>
      <c r="I5" s="71" t="s">
        <v>166</v>
      </c>
      <c r="J5" s="71" t="s">
        <v>394</v>
      </c>
      <c r="K5" s="71" t="s">
        <v>195</v>
      </c>
      <c r="L5" s="71" t="s">
        <v>225</v>
      </c>
      <c r="M5" s="78" t="s">
        <v>199</v>
      </c>
      <c r="N5" s="74" t="s">
        <v>205</v>
      </c>
      <c r="O5" s="78" t="s">
        <v>202</v>
      </c>
    </row>
    <row r="6" spans="1:15" ht="90">
      <c r="A6" s="76" t="s">
        <v>122</v>
      </c>
      <c r="B6" s="70" t="s">
        <v>130</v>
      </c>
      <c r="C6" s="30" t="s">
        <v>153</v>
      </c>
      <c r="D6" s="30" t="s">
        <v>160</v>
      </c>
      <c r="E6" s="30" t="s">
        <v>188</v>
      </c>
      <c r="F6" s="84" t="s">
        <v>138</v>
      </c>
      <c r="G6" s="90" t="s">
        <v>181</v>
      </c>
      <c r="H6" s="30" t="s">
        <v>147</v>
      </c>
      <c r="I6" s="30" t="s">
        <v>167</v>
      </c>
      <c r="J6" s="30" t="s">
        <v>214</v>
      </c>
      <c r="K6" s="30" t="s">
        <v>196</v>
      </c>
      <c r="L6" s="30" t="s">
        <v>193</v>
      </c>
      <c r="M6" s="79" t="s">
        <v>200</v>
      </c>
      <c r="N6" s="70" t="s">
        <v>206</v>
      </c>
      <c r="O6" s="79" t="s">
        <v>203</v>
      </c>
    </row>
    <row r="7" spans="1:15" ht="67.5">
      <c r="A7" s="76" t="s">
        <v>127</v>
      </c>
      <c r="B7" s="70" t="s">
        <v>131</v>
      </c>
      <c r="C7" s="30" t="s">
        <v>154</v>
      </c>
      <c r="D7" s="30" t="s">
        <v>220</v>
      </c>
      <c r="E7" s="30" t="s">
        <v>189</v>
      </c>
      <c r="F7" s="84" t="s">
        <v>139</v>
      </c>
      <c r="G7" s="90" t="s">
        <v>182</v>
      </c>
      <c r="H7" s="30" t="s">
        <v>148</v>
      </c>
      <c r="I7" s="30" t="s">
        <v>176</v>
      </c>
      <c r="J7" s="30" t="s">
        <v>227</v>
      </c>
      <c r="K7" s="30" t="s">
        <v>197</v>
      </c>
      <c r="L7" s="30" t="s">
        <v>194</v>
      </c>
      <c r="M7" s="79" t="s">
        <v>306</v>
      </c>
      <c r="N7" s="70" t="s">
        <v>207</v>
      </c>
      <c r="O7" s="79" t="s">
        <v>204</v>
      </c>
    </row>
    <row r="8" spans="1:15" ht="90">
      <c r="A8" s="76" t="s">
        <v>125</v>
      </c>
      <c r="B8" s="70" t="s">
        <v>132</v>
      </c>
      <c r="C8" s="30" t="s">
        <v>155</v>
      </c>
      <c r="D8" s="30" t="s">
        <v>161</v>
      </c>
      <c r="E8" s="30" t="s">
        <v>190</v>
      </c>
      <c r="F8" s="84" t="s">
        <v>140</v>
      </c>
      <c r="G8" s="90" t="s">
        <v>183</v>
      </c>
      <c r="H8" s="30" t="s">
        <v>149</v>
      </c>
      <c r="I8" s="30" t="s">
        <v>164</v>
      </c>
      <c r="J8" s="30"/>
      <c r="K8" s="30" t="s">
        <v>198</v>
      </c>
      <c r="L8" s="30" t="s">
        <v>619</v>
      </c>
      <c r="M8" s="79" t="s">
        <v>201</v>
      </c>
      <c r="N8" s="70" t="s">
        <v>208</v>
      </c>
      <c r="O8" s="79" t="s">
        <v>221</v>
      </c>
    </row>
    <row r="9" spans="1:15" ht="56.25">
      <c r="A9" s="76" t="s">
        <v>120</v>
      </c>
      <c r="B9" s="70" t="s">
        <v>134</v>
      </c>
      <c r="C9" s="30" t="s">
        <v>157</v>
      </c>
      <c r="D9" s="30" t="s">
        <v>163</v>
      </c>
      <c r="E9" s="30" t="s">
        <v>192</v>
      </c>
      <c r="F9" s="84" t="s">
        <v>142</v>
      </c>
      <c r="G9" s="90" t="s">
        <v>185</v>
      </c>
      <c r="H9" s="30" t="s">
        <v>151</v>
      </c>
      <c r="I9" s="30" t="s">
        <v>165</v>
      </c>
      <c r="J9" s="30" t="s">
        <v>221</v>
      </c>
      <c r="K9" s="30" t="s">
        <v>221</v>
      </c>
      <c r="L9" s="30" t="s">
        <v>221</v>
      </c>
      <c r="M9" s="79" t="s">
        <v>221</v>
      </c>
      <c r="N9" s="70" t="s">
        <v>210</v>
      </c>
      <c r="O9" s="79" t="s">
        <v>221</v>
      </c>
    </row>
    <row r="10" spans="1:15" ht="101.25">
      <c r="A10" s="76" t="s">
        <v>302</v>
      </c>
      <c r="B10" s="70" t="s">
        <v>135</v>
      </c>
      <c r="C10" s="30" t="s">
        <v>158</v>
      </c>
      <c r="D10" s="30" t="s">
        <v>162</v>
      </c>
      <c r="E10" s="30" t="s">
        <v>191</v>
      </c>
      <c r="F10" s="84" t="s">
        <v>143</v>
      </c>
      <c r="G10" s="90" t="s">
        <v>186</v>
      </c>
      <c r="H10" s="30" t="s">
        <v>150</v>
      </c>
      <c r="I10" s="30" t="s">
        <v>169</v>
      </c>
      <c r="J10" s="30" t="s">
        <v>221</v>
      </c>
      <c r="K10" s="30" t="s">
        <v>221</v>
      </c>
      <c r="L10" s="30" t="s">
        <v>221</v>
      </c>
      <c r="M10" s="79" t="s">
        <v>221</v>
      </c>
      <c r="N10" s="70" t="s">
        <v>211</v>
      </c>
      <c r="O10" s="79" t="s">
        <v>221</v>
      </c>
    </row>
    <row r="11" spans="1:15" ht="45">
      <c r="A11" s="76" t="s">
        <v>309</v>
      </c>
      <c r="B11" s="70" t="s">
        <v>136</v>
      </c>
      <c r="C11" s="30" t="s">
        <v>156</v>
      </c>
      <c r="D11" s="30" t="s">
        <v>222</v>
      </c>
      <c r="E11" s="30" t="s">
        <v>221</v>
      </c>
      <c r="F11" s="84" t="s">
        <v>145</v>
      </c>
      <c r="G11" s="90" t="s">
        <v>184</v>
      </c>
      <c r="H11" s="30" t="s">
        <v>221</v>
      </c>
      <c r="I11" s="30" t="s">
        <v>170</v>
      </c>
      <c r="J11" s="30" t="s">
        <v>221</v>
      </c>
      <c r="K11" s="30" t="s">
        <v>221</v>
      </c>
      <c r="L11" s="30" t="s">
        <v>221</v>
      </c>
      <c r="M11" s="79" t="s">
        <v>221</v>
      </c>
      <c r="N11" s="70" t="s">
        <v>212</v>
      </c>
      <c r="O11" s="79" t="s">
        <v>221</v>
      </c>
    </row>
    <row r="12" spans="1:15" ht="33.75">
      <c r="A12" s="76" t="s">
        <v>310</v>
      </c>
      <c r="B12" s="70" t="s">
        <v>133</v>
      </c>
      <c r="C12" s="30" t="s">
        <v>226</v>
      </c>
      <c r="D12" s="30" t="s">
        <v>221</v>
      </c>
      <c r="E12" s="30" t="s">
        <v>221</v>
      </c>
      <c r="F12" s="84" t="s">
        <v>141</v>
      </c>
      <c r="G12" s="90" t="s">
        <v>221</v>
      </c>
      <c r="H12" s="30" t="s">
        <v>221</v>
      </c>
      <c r="I12" s="30" t="s">
        <v>224</v>
      </c>
      <c r="J12" s="30" t="s">
        <v>221</v>
      </c>
      <c r="K12" s="30" t="s">
        <v>221</v>
      </c>
      <c r="L12" s="30" t="s">
        <v>221</v>
      </c>
      <c r="M12" s="79" t="s">
        <v>221</v>
      </c>
      <c r="N12" s="70" t="s">
        <v>213</v>
      </c>
      <c r="O12" s="79" t="s">
        <v>221</v>
      </c>
    </row>
    <row r="13" spans="1:15" ht="33.75">
      <c r="A13" s="76" t="s">
        <v>311</v>
      </c>
      <c r="B13" s="70" t="s">
        <v>228</v>
      </c>
      <c r="C13" s="30" t="s">
        <v>221</v>
      </c>
      <c r="D13" s="30" t="s">
        <v>221</v>
      </c>
      <c r="E13" s="30" t="s">
        <v>221</v>
      </c>
      <c r="F13" s="84" t="s">
        <v>144</v>
      </c>
      <c r="G13" s="90" t="s">
        <v>221</v>
      </c>
      <c r="H13" s="30" t="s">
        <v>221</v>
      </c>
      <c r="I13" s="30" t="s">
        <v>175</v>
      </c>
      <c r="J13" s="30" t="s">
        <v>221</v>
      </c>
      <c r="K13" s="30" t="s">
        <v>221</v>
      </c>
      <c r="L13" s="30" t="s">
        <v>221</v>
      </c>
      <c r="M13" s="79" t="s">
        <v>221</v>
      </c>
      <c r="N13" s="70" t="s">
        <v>209</v>
      </c>
      <c r="O13" s="79" t="s">
        <v>221</v>
      </c>
    </row>
    <row r="14" spans="1:15" ht="33.75">
      <c r="A14" s="76" t="s">
        <v>312</v>
      </c>
      <c r="B14" s="70" t="s">
        <v>221</v>
      </c>
      <c r="C14" s="30" t="s">
        <v>221</v>
      </c>
      <c r="D14" s="30" t="s">
        <v>221</v>
      </c>
      <c r="E14" s="30" t="s">
        <v>221</v>
      </c>
      <c r="F14" s="84" t="s">
        <v>221</v>
      </c>
      <c r="G14" s="90" t="s">
        <v>221</v>
      </c>
      <c r="H14" s="30" t="s">
        <v>221</v>
      </c>
      <c r="I14" s="30" t="s">
        <v>171</v>
      </c>
      <c r="J14" s="30" t="s">
        <v>221</v>
      </c>
      <c r="K14" s="30" t="s">
        <v>221</v>
      </c>
      <c r="L14" s="30" t="s">
        <v>221</v>
      </c>
      <c r="M14" s="79" t="s">
        <v>221</v>
      </c>
      <c r="N14" s="86" t="s">
        <v>229</v>
      </c>
      <c r="O14" s="79" t="s">
        <v>221</v>
      </c>
    </row>
    <row r="15" spans="1:15" ht="33.75">
      <c r="A15" s="76" t="s">
        <v>313</v>
      </c>
      <c r="B15" s="70" t="s">
        <v>221</v>
      </c>
      <c r="C15" s="30" t="s">
        <v>221</v>
      </c>
      <c r="D15" s="30" t="s">
        <v>221</v>
      </c>
      <c r="E15" s="30" t="s">
        <v>221</v>
      </c>
      <c r="F15" s="84" t="s">
        <v>221</v>
      </c>
      <c r="G15" s="90" t="s">
        <v>221</v>
      </c>
      <c r="H15" s="30" t="s">
        <v>221</v>
      </c>
      <c r="I15" s="30" t="s">
        <v>172</v>
      </c>
      <c r="J15" s="30" t="s">
        <v>221</v>
      </c>
      <c r="K15" s="30" t="s">
        <v>221</v>
      </c>
      <c r="L15" s="30" t="s">
        <v>221</v>
      </c>
      <c r="M15" s="79" t="s">
        <v>221</v>
      </c>
      <c r="N15" s="70" t="s">
        <v>221</v>
      </c>
      <c r="O15" s="79" t="s">
        <v>221</v>
      </c>
    </row>
    <row r="16" spans="1:15" ht="45">
      <c r="A16" s="76" t="s">
        <v>314</v>
      </c>
      <c r="B16" s="70" t="s">
        <v>221</v>
      </c>
      <c r="C16" s="30" t="s">
        <v>221</v>
      </c>
      <c r="D16" s="30" t="s">
        <v>221</v>
      </c>
      <c r="E16" s="30" t="s">
        <v>221</v>
      </c>
      <c r="F16" s="84" t="s">
        <v>221</v>
      </c>
      <c r="G16" s="90" t="s">
        <v>221</v>
      </c>
      <c r="H16" s="30" t="s">
        <v>221</v>
      </c>
      <c r="I16" s="30" t="s">
        <v>168</v>
      </c>
      <c r="J16" s="30" t="s">
        <v>221</v>
      </c>
      <c r="K16" s="30" t="s">
        <v>221</v>
      </c>
      <c r="L16" s="30" t="s">
        <v>221</v>
      </c>
      <c r="M16" s="79" t="s">
        <v>221</v>
      </c>
      <c r="N16" s="70" t="s">
        <v>221</v>
      </c>
      <c r="O16" s="79" t="s">
        <v>221</v>
      </c>
    </row>
    <row r="17" spans="1:15" ht="22.5">
      <c r="A17" s="76" t="s">
        <v>307</v>
      </c>
      <c r="B17" s="70" t="s">
        <v>221</v>
      </c>
      <c r="C17" s="30" t="s">
        <v>221</v>
      </c>
      <c r="D17" s="30" t="s">
        <v>221</v>
      </c>
      <c r="E17" s="30" t="s">
        <v>221</v>
      </c>
      <c r="F17" s="84" t="s">
        <v>221</v>
      </c>
      <c r="G17" s="90" t="s">
        <v>221</v>
      </c>
      <c r="H17" s="30" t="s">
        <v>221</v>
      </c>
      <c r="I17" s="30" t="s">
        <v>174</v>
      </c>
      <c r="J17" s="30" t="s">
        <v>221</v>
      </c>
      <c r="K17" s="30" t="s">
        <v>221</v>
      </c>
      <c r="L17" s="30" t="s">
        <v>221</v>
      </c>
      <c r="M17" s="79" t="s">
        <v>221</v>
      </c>
      <c r="N17" s="70" t="s">
        <v>221</v>
      </c>
      <c r="O17" s="79" t="s">
        <v>221</v>
      </c>
    </row>
    <row r="18" spans="1:15" ht="33.75">
      <c r="A18" s="76" t="s">
        <v>308</v>
      </c>
      <c r="B18" s="70" t="s">
        <v>221</v>
      </c>
      <c r="C18" s="30" t="s">
        <v>221</v>
      </c>
      <c r="D18" s="30" t="s">
        <v>221</v>
      </c>
      <c r="E18" s="30" t="s">
        <v>221</v>
      </c>
      <c r="F18" s="84" t="s">
        <v>221</v>
      </c>
      <c r="G18" s="90" t="s">
        <v>221</v>
      </c>
      <c r="H18" s="30" t="s">
        <v>221</v>
      </c>
      <c r="I18" s="30" t="s">
        <v>177</v>
      </c>
      <c r="J18" s="30" t="s">
        <v>221</v>
      </c>
      <c r="K18" s="30" t="s">
        <v>221</v>
      </c>
      <c r="L18" s="30" t="s">
        <v>221</v>
      </c>
      <c r="M18" s="79" t="s">
        <v>221</v>
      </c>
      <c r="N18" s="70" t="s">
        <v>221</v>
      </c>
      <c r="O18" s="79" t="s">
        <v>221</v>
      </c>
    </row>
    <row r="19" spans="1:15" ht="22.5">
      <c r="A19" s="76"/>
      <c r="B19" s="70" t="s">
        <v>221</v>
      </c>
      <c r="C19" s="30" t="s">
        <v>221</v>
      </c>
      <c r="D19" s="30" t="s">
        <v>221</v>
      </c>
      <c r="E19" s="30" t="s">
        <v>221</v>
      </c>
      <c r="F19" s="84" t="s">
        <v>221</v>
      </c>
      <c r="G19" s="90" t="s">
        <v>221</v>
      </c>
      <c r="H19" s="30" t="s">
        <v>221</v>
      </c>
      <c r="I19" s="30" t="s">
        <v>173</v>
      </c>
      <c r="J19" s="30" t="s">
        <v>221</v>
      </c>
      <c r="K19" s="30" t="s">
        <v>221</v>
      </c>
      <c r="L19" s="30" t="s">
        <v>221</v>
      </c>
      <c r="M19" s="79" t="s">
        <v>221</v>
      </c>
      <c r="N19" s="70" t="s">
        <v>221</v>
      </c>
      <c r="O19" s="79" t="s">
        <v>221</v>
      </c>
    </row>
    <row r="20" spans="1:15">
      <c r="A20" s="76"/>
      <c r="B20" s="70" t="s">
        <v>221</v>
      </c>
      <c r="C20" s="30" t="s">
        <v>221</v>
      </c>
      <c r="D20" s="30" t="s">
        <v>221</v>
      </c>
      <c r="E20" s="30" t="s">
        <v>221</v>
      </c>
      <c r="F20" s="84" t="s">
        <v>221</v>
      </c>
      <c r="G20" s="90" t="s">
        <v>221</v>
      </c>
      <c r="H20" s="30" t="s">
        <v>221</v>
      </c>
      <c r="I20" s="30" t="s">
        <v>178</v>
      </c>
      <c r="J20" s="30" t="s">
        <v>221</v>
      </c>
      <c r="K20" s="30" t="s">
        <v>221</v>
      </c>
      <c r="L20" s="30" t="s">
        <v>221</v>
      </c>
      <c r="M20" s="79" t="s">
        <v>221</v>
      </c>
      <c r="N20" s="70" t="s">
        <v>221</v>
      </c>
      <c r="O20" s="79" t="s">
        <v>221</v>
      </c>
    </row>
    <row r="21" spans="1:15" ht="22.5">
      <c r="A21" s="76"/>
      <c r="B21" s="70" t="s">
        <v>221</v>
      </c>
      <c r="C21" s="30" t="s">
        <v>221</v>
      </c>
      <c r="D21" s="30" t="s">
        <v>221</v>
      </c>
      <c r="E21" s="30" t="s">
        <v>221</v>
      </c>
      <c r="F21" s="84" t="s">
        <v>221</v>
      </c>
      <c r="G21" s="90" t="s">
        <v>221</v>
      </c>
      <c r="H21" s="30" t="s">
        <v>221</v>
      </c>
      <c r="I21" s="30" t="s">
        <v>179</v>
      </c>
      <c r="J21" s="30" t="s">
        <v>221</v>
      </c>
      <c r="K21" s="30" t="s">
        <v>221</v>
      </c>
      <c r="L21" s="30" t="s">
        <v>221</v>
      </c>
      <c r="M21" s="79" t="s">
        <v>221</v>
      </c>
      <c r="N21" s="70" t="s">
        <v>221</v>
      </c>
      <c r="O21" s="79" t="s">
        <v>221</v>
      </c>
    </row>
    <row r="22" spans="1:15" ht="15.75" thickBot="1">
      <c r="A22" s="77"/>
      <c r="B22" s="80" t="s">
        <v>221</v>
      </c>
      <c r="C22" s="81" t="s">
        <v>221</v>
      </c>
      <c r="D22" s="81" t="s">
        <v>221</v>
      </c>
      <c r="E22" s="81" t="s">
        <v>221</v>
      </c>
      <c r="F22" s="85" t="s">
        <v>221</v>
      </c>
      <c r="G22" s="91" t="s">
        <v>221</v>
      </c>
      <c r="H22" s="81" t="s">
        <v>221</v>
      </c>
      <c r="I22" s="81" t="s">
        <v>223</v>
      </c>
      <c r="J22" s="81" t="s">
        <v>221</v>
      </c>
      <c r="K22" s="81" t="s">
        <v>221</v>
      </c>
      <c r="L22" s="81" t="s">
        <v>221</v>
      </c>
      <c r="M22" s="82" t="s">
        <v>221</v>
      </c>
      <c r="N22" s="80" t="s">
        <v>221</v>
      </c>
      <c r="O22" s="82" t="s">
        <v>221</v>
      </c>
    </row>
  </sheetData>
  <mergeCells count="9">
    <mergeCell ref="G3:M3"/>
    <mergeCell ref="N3:N4"/>
    <mergeCell ref="O3:O4"/>
    <mergeCell ref="A3:A4"/>
    <mergeCell ref="B3:B4"/>
    <mergeCell ref="C3:C4"/>
    <mergeCell ref="D3:D4"/>
    <mergeCell ref="E3:E4"/>
    <mergeCell ref="F3:F4"/>
  </mergeCells>
  <pageMargins left="0.70866141732283472" right="0.70866141732283472" top="0.74803149606299213" bottom="0.74803149606299213" header="0.31496062992125984" footer="0.31496062992125984"/>
  <pageSetup paperSize="9" scale="45"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M274"/>
  <sheetViews>
    <sheetView showGridLines="0" topLeftCell="A31" zoomScale="90" zoomScaleNormal="90" zoomScaleSheetLayoutView="30" workbookViewId="0">
      <selection activeCell="AJ8" sqref="AJ8"/>
    </sheetView>
  </sheetViews>
  <sheetFormatPr baseColWidth="10" defaultColWidth="11.42578125" defaultRowHeight="15"/>
  <cols>
    <col min="1" max="1" width="10" style="46" customWidth="1"/>
    <col min="2" max="2" width="19.140625" style="46" customWidth="1"/>
    <col min="3" max="3" width="14.7109375" style="46" customWidth="1"/>
    <col min="4" max="4" width="15.28515625" style="46" customWidth="1"/>
    <col min="5" max="5" width="32" style="46" customWidth="1"/>
    <col min="6" max="6" width="12.28515625" style="46" customWidth="1"/>
    <col min="7" max="7" width="24.7109375" style="46" customWidth="1"/>
    <col min="8" max="8" width="20.140625" style="49" customWidth="1"/>
    <col min="9" max="9" width="32.5703125" style="46" customWidth="1"/>
    <col min="10" max="10" width="24.85546875" style="189" customWidth="1"/>
    <col min="11" max="11" width="19.42578125" style="46" customWidth="1"/>
    <col min="12" max="12" width="19.5703125" style="55" customWidth="1"/>
    <col min="13" max="13" width="27.42578125" style="46" customWidth="1"/>
    <col min="14" max="14" width="11.42578125" style="47"/>
    <col min="15" max="16" width="11.42578125" style="46"/>
    <col min="17" max="21" width="13.42578125" style="46" customWidth="1"/>
    <col min="22" max="22" width="31.7109375" style="46" customWidth="1"/>
    <col min="23" max="23" width="15" style="46" customWidth="1"/>
    <col min="24" max="24" width="11.42578125" style="46"/>
    <col min="25" max="25" width="12.5703125" style="46" customWidth="1"/>
    <col min="26" max="27" width="11.42578125" style="46"/>
    <col min="28" max="28" width="17.140625" style="46" customWidth="1"/>
    <col min="29" max="29" width="15.5703125" style="46" customWidth="1"/>
    <col min="30" max="30" width="11.42578125" style="46"/>
    <col min="31" max="31" width="16.28515625" style="46" customWidth="1"/>
    <col min="32" max="32" width="24.7109375" style="46" customWidth="1"/>
    <col min="33" max="33" width="55.5703125" style="56" customWidth="1"/>
    <col min="34" max="37" width="25.5703125" style="46" customWidth="1"/>
    <col min="38" max="38" width="31.7109375" style="48" customWidth="1"/>
    <col min="39" max="39" width="30" style="46" customWidth="1"/>
    <col min="40" max="16384" width="11.42578125" style="46"/>
  </cols>
  <sheetData>
    <row r="1" spans="1:39" ht="18.95" customHeight="1">
      <c r="A1" s="374"/>
      <c r="B1" s="375"/>
      <c r="C1" s="375"/>
      <c r="D1" s="376"/>
      <c r="E1" s="383" t="s">
        <v>318</v>
      </c>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5"/>
      <c r="AG1" s="123" t="s">
        <v>315</v>
      </c>
      <c r="AH1" s="358">
        <v>43650</v>
      </c>
      <c r="AI1" s="359"/>
      <c r="AJ1" s="359"/>
      <c r="AK1" s="359"/>
      <c r="AL1" s="360"/>
    </row>
    <row r="2" spans="1:39" ht="36.6" customHeight="1">
      <c r="A2" s="377"/>
      <c r="B2" s="378"/>
      <c r="C2" s="378"/>
      <c r="D2" s="379"/>
      <c r="E2" s="386"/>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8"/>
      <c r="AG2" s="124" t="s">
        <v>316</v>
      </c>
      <c r="AH2" s="361">
        <v>45628</v>
      </c>
      <c r="AI2" s="362"/>
      <c r="AJ2" s="362"/>
      <c r="AK2" s="362"/>
      <c r="AL2" s="363"/>
    </row>
    <row r="3" spans="1:39" ht="18.600000000000001" customHeight="1" thickBot="1">
      <c r="A3" s="380"/>
      <c r="B3" s="381"/>
      <c r="C3" s="381"/>
      <c r="D3" s="382"/>
      <c r="E3" s="389"/>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1"/>
      <c r="AG3" s="125" t="s">
        <v>317</v>
      </c>
      <c r="AH3" s="364">
        <v>8</v>
      </c>
      <c r="AI3" s="365"/>
      <c r="AJ3" s="365"/>
      <c r="AK3" s="365"/>
      <c r="AL3" s="366"/>
    </row>
    <row r="4" spans="1:39" ht="30" customHeight="1" thickBot="1">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367"/>
    </row>
    <row r="5" spans="1:39" ht="38.450000000000003" customHeight="1" thickBot="1">
      <c r="A5" s="368" t="s">
        <v>319</v>
      </c>
      <c r="B5" s="369"/>
      <c r="C5" s="369"/>
      <c r="D5" s="370"/>
      <c r="E5" s="371" t="s">
        <v>254</v>
      </c>
      <c r="F5" s="372"/>
      <c r="G5" s="372"/>
      <c r="H5" s="372"/>
      <c r="I5" s="372"/>
      <c r="J5" s="373"/>
      <c r="N5" s="92"/>
      <c r="O5" s="92"/>
      <c r="P5" s="92"/>
      <c r="Q5" s="92"/>
      <c r="R5" s="92"/>
      <c r="S5" s="92"/>
      <c r="T5" s="92"/>
      <c r="U5" s="92"/>
      <c r="V5" s="92"/>
      <c r="AL5" s="46"/>
    </row>
    <row r="6" spans="1:39" ht="62.45" customHeight="1" thickBot="1">
      <c r="A6" s="347" t="s">
        <v>256</v>
      </c>
      <c r="B6" s="348"/>
      <c r="C6" s="348"/>
      <c r="D6" s="348"/>
      <c r="E6" s="349"/>
      <c r="F6" s="126" t="s">
        <v>2</v>
      </c>
      <c r="G6" s="353" t="s">
        <v>3</v>
      </c>
      <c r="H6" s="354"/>
      <c r="I6" s="354"/>
      <c r="J6" s="355"/>
      <c r="K6" s="342" t="s">
        <v>5</v>
      </c>
      <c r="L6" s="343"/>
      <c r="M6" s="343"/>
      <c r="N6" s="347" t="s">
        <v>257</v>
      </c>
      <c r="O6" s="348"/>
      <c r="P6" s="348"/>
      <c r="Q6" s="348"/>
      <c r="R6" s="348"/>
      <c r="S6" s="348"/>
      <c r="T6" s="348"/>
      <c r="U6" s="348"/>
      <c r="V6" s="349"/>
      <c r="W6" s="127" t="s">
        <v>258</v>
      </c>
      <c r="X6" s="350" t="s">
        <v>241</v>
      </c>
      <c r="Y6" s="351"/>
      <c r="Z6" s="351"/>
      <c r="AA6" s="351"/>
      <c r="AB6" s="351"/>
      <c r="AC6" s="352"/>
      <c r="AD6" s="338" t="s">
        <v>259</v>
      </c>
      <c r="AE6" s="339"/>
      <c r="AF6" s="339"/>
      <c r="AG6" s="339"/>
      <c r="AH6" s="339"/>
      <c r="AI6" s="339"/>
      <c r="AJ6" s="339"/>
      <c r="AK6" s="339"/>
      <c r="AL6" s="339"/>
      <c r="AM6" s="339"/>
    </row>
    <row r="7" spans="1:39" ht="66" customHeight="1" thickBot="1">
      <c r="A7" s="118" t="s">
        <v>464</v>
      </c>
      <c r="B7" s="116" t="s">
        <v>215</v>
      </c>
      <c r="C7" s="116" t="s">
        <v>0</v>
      </c>
      <c r="D7" s="116" t="s">
        <v>1</v>
      </c>
      <c r="E7" s="119" t="s">
        <v>260</v>
      </c>
      <c r="F7" s="128" t="s">
        <v>116</v>
      </c>
      <c r="G7" s="115" t="s">
        <v>128</v>
      </c>
      <c r="H7" s="116" t="s">
        <v>3</v>
      </c>
      <c r="I7" s="116" t="s">
        <v>261</v>
      </c>
      <c r="J7" s="201" t="s">
        <v>4</v>
      </c>
      <c r="K7" s="129" t="s">
        <v>6</v>
      </c>
      <c r="L7" s="130" t="s">
        <v>7</v>
      </c>
      <c r="M7" s="130" t="s">
        <v>8</v>
      </c>
      <c r="N7" s="120" t="s">
        <v>255</v>
      </c>
      <c r="O7" s="118" t="s">
        <v>12</v>
      </c>
      <c r="P7" s="116" t="s">
        <v>262</v>
      </c>
      <c r="Q7" s="116" t="s">
        <v>11</v>
      </c>
      <c r="R7" s="116" t="s">
        <v>263</v>
      </c>
      <c r="S7" s="116" t="s">
        <v>10</v>
      </c>
      <c r="T7" s="116" t="s">
        <v>264</v>
      </c>
      <c r="U7" s="119" t="s">
        <v>265</v>
      </c>
      <c r="V7" s="120" t="s">
        <v>219</v>
      </c>
      <c r="W7" s="131" t="s">
        <v>617</v>
      </c>
      <c r="X7" s="116" t="s">
        <v>112</v>
      </c>
      <c r="Y7" s="116" t="s">
        <v>113</v>
      </c>
      <c r="Z7" s="116" t="s">
        <v>114</v>
      </c>
      <c r="AA7" s="116" t="s">
        <v>115</v>
      </c>
      <c r="AB7" s="116" t="s">
        <v>14</v>
      </c>
      <c r="AC7" s="121" t="s">
        <v>15</v>
      </c>
      <c r="AD7" s="132" t="s">
        <v>266</v>
      </c>
      <c r="AE7" s="133" t="s">
        <v>298</v>
      </c>
      <c r="AF7" s="133" t="s">
        <v>465</v>
      </c>
      <c r="AG7" s="133" t="s">
        <v>466</v>
      </c>
      <c r="AH7" s="205" t="s">
        <v>267</v>
      </c>
      <c r="AI7" s="237" t="s">
        <v>628</v>
      </c>
      <c r="AJ7" s="237" t="s">
        <v>627</v>
      </c>
      <c r="AK7" s="237" t="s">
        <v>626</v>
      </c>
      <c r="AL7" s="237" t="s">
        <v>636</v>
      </c>
      <c r="AM7" s="237" t="s">
        <v>631</v>
      </c>
    </row>
    <row r="8" spans="1:39" ht="139.5" customHeight="1">
      <c r="A8" s="212">
        <v>1</v>
      </c>
      <c r="B8" s="213" t="s">
        <v>244</v>
      </c>
      <c r="C8" s="213" t="s">
        <v>9</v>
      </c>
      <c r="D8" s="214" t="s">
        <v>250</v>
      </c>
      <c r="E8" s="356" t="s">
        <v>502</v>
      </c>
      <c r="F8" s="233" t="s">
        <v>117</v>
      </c>
      <c r="G8" s="234" t="s">
        <v>119</v>
      </c>
      <c r="H8" s="108" t="s">
        <v>129</v>
      </c>
      <c r="I8" s="108" t="s">
        <v>596</v>
      </c>
      <c r="J8" s="108" t="s">
        <v>598</v>
      </c>
      <c r="K8" s="108" t="s">
        <v>701</v>
      </c>
      <c r="L8" s="108" t="s">
        <v>702</v>
      </c>
      <c r="M8" s="108" t="s">
        <v>703</v>
      </c>
      <c r="N8" s="190">
        <v>8</v>
      </c>
      <c r="O8" s="190">
        <v>2</v>
      </c>
      <c r="P8" s="190">
        <v>1</v>
      </c>
      <c r="Q8" s="52">
        <f t="shared" ref="Q8" si="0">O8*P8</f>
        <v>2</v>
      </c>
      <c r="R8" s="52" t="str">
        <f t="shared" ref="R8" si="1">IF(Q8&gt;23,"Muy Alto ",IF(Q8&gt;9,"Alto",IF(Q8&gt;5,"Medio","Bajo")))</f>
        <v>Bajo</v>
      </c>
      <c r="S8" s="52">
        <v>10</v>
      </c>
      <c r="T8" s="52">
        <f t="shared" ref="T8" si="2">Q8*S8</f>
        <v>20</v>
      </c>
      <c r="U8" s="52" t="str">
        <f t="shared" ref="U8" si="3">IF(T8&gt;501,"I",IF(T8&gt;149,"II",IF(T8&gt;39,"III","IV")))</f>
        <v>IV</v>
      </c>
      <c r="V8" s="107" t="str">
        <f>VLOOKUP(U8,Criterios!$A$18:$E$21,3,FALSE)</f>
        <v xml:space="preserve">ACEPTABLE Mantener las medidas de control existentes, pero se deberían considerar soluciones o mejoras y se deben hacer comprobaciones periódicas para asegurar que el riesgo aún es aceptable. </v>
      </c>
      <c r="W8" s="109" t="s">
        <v>118</v>
      </c>
      <c r="X8" s="109" t="s">
        <v>230</v>
      </c>
      <c r="Y8" s="109"/>
      <c r="Z8" s="109"/>
      <c r="AA8" s="109"/>
      <c r="AB8" s="134" t="s">
        <v>597</v>
      </c>
      <c r="AC8" s="109" t="s">
        <v>117</v>
      </c>
      <c r="AD8" s="106" t="s">
        <v>320</v>
      </c>
      <c r="AE8" s="106" t="s">
        <v>320</v>
      </c>
      <c r="AF8" s="106" t="s">
        <v>320</v>
      </c>
      <c r="AG8" s="107" t="s">
        <v>704</v>
      </c>
      <c r="AH8" s="107" t="s">
        <v>630</v>
      </c>
      <c r="AI8" s="238">
        <v>2</v>
      </c>
      <c r="AJ8" s="238"/>
      <c r="AK8" s="239">
        <f>IFERROR(+AJ8/AI8,0)</f>
        <v>0</v>
      </c>
      <c r="AL8" s="206"/>
      <c r="AM8" s="207"/>
    </row>
    <row r="9" spans="1:39" ht="87" customHeight="1">
      <c r="A9" s="215">
        <f>+A8+1</f>
        <v>2</v>
      </c>
      <c r="B9" s="216" t="s">
        <v>244</v>
      </c>
      <c r="C9" s="216" t="s">
        <v>9</v>
      </c>
      <c r="D9" s="217" t="s">
        <v>250</v>
      </c>
      <c r="E9" s="357"/>
      <c r="F9" s="187" t="s">
        <v>117</v>
      </c>
      <c r="G9" s="50" t="s">
        <v>119</v>
      </c>
      <c r="H9" s="43" t="s">
        <v>130</v>
      </c>
      <c r="I9" s="43" t="s">
        <v>321</v>
      </c>
      <c r="J9" s="43" t="s">
        <v>322</v>
      </c>
      <c r="K9" s="43" t="s">
        <v>289</v>
      </c>
      <c r="L9" s="43" t="s">
        <v>323</v>
      </c>
      <c r="M9" s="43" t="s">
        <v>324</v>
      </c>
      <c r="N9" s="188">
        <v>8</v>
      </c>
      <c r="O9" s="188">
        <v>2</v>
      </c>
      <c r="P9" s="188">
        <v>3</v>
      </c>
      <c r="Q9" s="52">
        <f t="shared" ref="Q9:Q39" si="4">O9*P9</f>
        <v>6</v>
      </c>
      <c r="R9" s="52" t="str">
        <f t="shared" ref="R9:R39" si="5">IF(Q9&gt;23,"Muy Alto ",IF(Q9&gt;9,"Alto",IF(Q9&gt;5,"Medio","Bajo")))</f>
        <v>Medio</v>
      </c>
      <c r="S9" s="52">
        <v>10</v>
      </c>
      <c r="T9" s="52">
        <f t="shared" ref="T9:T39" si="6">Q9*S9</f>
        <v>60</v>
      </c>
      <c r="U9" s="52" t="str">
        <f t="shared" ref="U9:U39" si="7">IF(T9&gt;501,"I",IF(T9&gt;149,"II",IF(T9&gt;39,"III","IV")))</f>
        <v>III</v>
      </c>
      <c r="V9" s="44" t="str">
        <f>VLOOKUP(U9,Criterios!$A$18:$E$21,3,FALSE)</f>
        <v>MEJORABLE Mejorar si es posible. Sería conveniente justificar la intervención y su rentabilidad.</v>
      </c>
      <c r="W9" s="52" t="s">
        <v>118</v>
      </c>
      <c r="X9" s="52" t="s">
        <v>230</v>
      </c>
      <c r="Y9" s="52"/>
      <c r="Z9" s="52"/>
      <c r="AA9" s="52"/>
      <c r="AB9" s="53" t="s">
        <v>325</v>
      </c>
      <c r="AC9" s="52" t="s">
        <v>117</v>
      </c>
      <c r="AD9" s="44" t="s">
        <v>320</v>
      </c>
      <c r="AE9" s="44" t="s">
        <v>320</v>
      </c>
      <c r="AF9" s="44" t="s">
        <v>326</v>
      </c>
      <c r="AG9" s="44" t="s">
        <v>638</v>
      </c>
      <c r="AH9" s="44" t="s">
        <v>320</v>
      </c>
      <c r="AI9" s="238">
        <v>5</v>
      </c>
      <c r="AJ9" s="238"/>
      <c r="AK9" s="240">
        <f>IFERROR(+AJ9/AI9,0)</f>
        <v>0</v>
      </c>
      <c r="AL9" s="195"/>
      <c r="AM9" s="186"/>
    </row>
    <row r="10" spans="1:39" s="189" customFormat="1" ht="53.1" customHeight="1">
      <c r="A10" s="218">
        <v>3</v>
      </c>
      <c r="B10" s="219" t="s">
        <v>244</v>
      </c>
      <c r="C10" s="219" t="s">
        <v>9</v>
      </c>
      <c r="D10" s="220" t="s">
        <v>250</v>
      </c>
      <c r="E10" s="357"/>
      <c r="F10" s="187" t="s">
        <v>118</v>
      </c>
      <c r="G10" s="50" t="s">
        <v>119</v>
      </c>
      <c r="H10" s="43" t="s">
        <v>135</v>
      </c>
      <c r="I10" s="43" t="s">
        <v>735</v>
      </c>
      <c r="J10" s="43" t="s">
        <v>625</v>
      </c>
      <c r="K10" s="43" t="s">
        <v>328</v>
      </c>
      <c r="L10" s="43" t="s">
        <v>328</v>
      </c>
      <c r="M10" s="43" t="s">
        <v>716</v>
      </c>
      <c r="N10" s="188">
        <v>2</v>
      </c>
      <c r="O10" s="188">
        <v>2</v>
      </c>
      <c r="P10" s="188">
        <v>2</v>
      </c>
      <c r="Q10" s="188">
        <f t="shared" ref="Q10" si="8">O10*P10</f>
        <v>4</v>
      </c>
      <c r="R10" s="188" t="str">
        <f t="shared" ref="R10" si="9">IF(Q10&gt;23,"Muy Alto ",IF(Q10&gt;9,"Alto",IF(Q10&gt;5,"Medio","Bajo")))</f>
        <v>Bajo</v>
      </c>
      <c r="S10" s="188">
        <v>25</v>
      </c>
      <c r="T10" s="188">
        <f t="shared" ref="T10" si="10">Q10*S10</f>
        <v>100</v>
      </c>
      <c r="U10" s="188" t="str">
        <f t="shared" ref="U10" si="11">IF(T10&gt;501,"I",IF(T10&gt;149,"II",IF(T10&gt;39,"III","IV")))</f>
        <v>III</v>
      </c>
      <c r="V10" s="43" t="str">
        <f>VLOOKUP(U10,Criterios!$A$18:$E$21,3,FALSE)</f>
        <v>MEJORABLE Mejorar si es posible. Sería conveniente justificar la intervención y su rentabilidad.</v>
      </c>
      <c r="W10" s="188" t="s">
        <v>117</v>
      </c>
      <c r="X10" s="188" t="s">
        <v>230</v>
      </c>
      <c r="Y10" s="188"/>
      <c r="Z10" s="188"/>
      <c r="AA10" s="188"/>
      <c r="AB10" s="53" t="s">
        <v>618</v>
      </c>
      <c r="AC10" s="188" t="s">
        <v>117</v>
      </c>
      <c r="AD10" s="43" t="s">
        <v>320</v>
      </c>
      <c r="AE10" s="43" t="s">
        <v>320</v>
      </c>
      <c r="AF10" s="43" t="s">
        <v>320</v>
      </c>
      <c r="AG10" s="43" t="s">
        <v>639</v>
      </c>
      <c r="AH10" s="43" t="s">
        <v>320</v>
      </c>
      <c r="AI10" s="241">
        <v>2</v>
      </c>
      <c r="AJ10" s="238"/>
      <c r="AK10" s="242">
        <f t="shared" ref="AK10:AK73" si="12">IFERROR(+AJ10/AI10,0)</f>
        <v>0</v>
      </c>
      <c r="AL10" s="197"/>
      <c r="AM10" s="194"/>
    </row>
    <row r="11" spans="1:39" ht="122.45" customHeight="1">
      <c r="A11" s="215">
        <v>4</v>
      </c>
      <c r="B11" s="216" t="s">
        <v>244</v>
      </c>
      <c r="C11" s="216" t="s">
        <v>9</v>
      </c>
      <c r="D11" s="217" t="s">
        <v>250</v>
      </c>
      <c r="E11" s="357"/>
      <c r="F11" s="187" t="s">
        <v>117</v>
      </c>
      <c r="G11" s="50" t="s">
        <v>122</v>
      </c>
      <c r="H11" s="43" t="s">
        <v>152</v>
      </c>
      <c r="I11" s="43" t="s">
        <v>480</v>
      </c>
      <c r="J11" s="43" t="s">
        <v>327</v>
      </c>
      <c r="K11" s="43" t="s">
        <v>328</v>
      </c>
      <c r="L11" s="43" t="s">
        <v>328</v>
      </c>
      <c r="M11" s="43" t="s">
        <v>637</v>
      </c>
      <c r="N11" s="188">
        <v>8</v>
      </c>
      <c r="O11" s="188">
        <v>2</v>
      </c>
      <c r="P11" s="188">
        <v>3</v>
      </c>
      <c r="Q11" s="52">
        <f t="shared" si="4"/>
        <v>6</v>
      </c>
      <c r="R11" s="52" t="str">
        <f t="shared" si="5"/>
        <v>Medio</v>
      </c>
      <c r="S11" s="52">
        <v>10</v>
      </c>
      <c r="T11" s="52">
        <f t="shared" si="6"/>
        <v>60</v>
      </c>
      <c r="U11" s="52" t="str">
        <f t="shared" si="7"/>
        <v>III</v>
      </c>
      <c r="V11" s="44" t="str">
        <f>VLOOKUP(U11,Criterios!$A$18:$E$21,3,FALSE)</f>
        <v>MEJORABLE Mejorar si es posible. Sería conveniente justificar la intervención y su rentabilidad.</v>
      </c>
      <c r="W11" s="52" t="s">
        <v>118</v>
      </c>
      <c r="X11" s="52" t="s">
        <v>230</v>
      </c>
      <c r="Y11" s="52"/>
      <c r="Z11" s="52"/>
      <c r="AA11" s="52"/>
      <c r="AB11" s="53" t="s">
        <v>330</v>
      </c>
      <c r="AC11" s="52" t="s">
        <v>117</v>
      </c>
      <c r="AD11" s="44" t="s">
        <v>320</v>
      </c>
      <c r="AE11" s="44" t="s">
        <v>320</v>
      </c>
      <c r="AF11" s="44" t="s">
        <v>320</v>
      </c>
      <c r="AG11" s="44" t="s">
        <v>697</v>
      </c>
      <c r="AH11" s="44" t="s">
        <v>320</v>
      </c>
      <c r="AI11" s="238">
        <v>2</v>
      </c>
      <c r="AJ11" s="238"/>
      <c r="AK11" s="240">
        <f t="shared" si="12"/>
        <v>0</v>
      </c>
      <c r="AL11" s="195"/>
      <c r="AM11" s="186"/>
    </row>
    <row r="12" spans="1:39" ht="122.45" customHeight="1">
      <c r="A12" s="215">
        <v>5</v>
      </c>
      <c r="B12" s="216" t="s">
        <v>244</v>
      </c>
      <c r="C12" s="216" t="s">
        <v>9</v>
      </c>
      <c r="D12" s="217" t="s">
        <v>250</v>
      </c>
      <c r="E12" s="357"/>
      <c r="F12" s="187" t="s">
        <v>117</v>
      </c>
      <c r="G12" s="50" t="s">
        <v>122</v>
      </c>
      <c r="H12" s="43" t="s">
        <v>153</v>
      </c>
      <c r="I12" s="43" t="s">
        <v>332</v>
      </c>
      <c r="J12" s="43" t="s">
        <v>331</v>
      </c>
      <c r="K12" s="43" t="s">
        <v>278</v>
      </c>
      <c r="L12" s="43" t="s">
        <v>293</v>
      </c>
      <c r="M12" s="43" t="s">
        <v>467</v>
      </c>
      <c r="N12" s="188">
        <v>8</v>
      </c>
      <c r="O12" s="188">
        <v>2</v>
      </c>
      <c r="P12" s="188">
        <v>3</v>
      </c>
      <c r="Q12" s="52">
        <f t="shared" si="4"/>
        <v>6</v>
      </c>
      <c r="R12" s="52" t="str">
        <f t="shared" si="5"/>
        <v>Medio</v>
      </c>
      <c r="S12" s="52">
        <v>10</v>
      </c>
      <c r="T12" s="52">
        <f t="shared" si="6"/>
        <v>60</v>
      </c>
      <c r="U12" s="52" t="str">
        <f t="shared" si="7"/>
        <v>III</v>
      </c>
      <c r="V12" s="44" t="str">
        <f>VLOOKUP(U12,Criterios!$A$18:$E$21,3,FALSE)</f>
        <v>MEJORABLE Mejorar si es posible. Sería conveniente justificar la intervención y su rentabilidad.</v>
      </c>
      <c r="W12" s="52" t="s">
        <v>118</v>
      </c>
      <c r="X12" s="52" t="s">
        <v>230</v>
      </c>
      <c r="Y12" s="52"/>
      <c r="Z12" s="52"/>
      <c r="AA12" s="52"/>
      <c r="AB12" s="53" t="s">
        <v>333</v>
      </c>
      <c r="AC12" s="52" t="s">
        <v>117</v>
      </c>
      <c r="AD12" s="44" t="s">
        <v>320</v>
      </c>
      <c r="AE12" s="44" t="s">
        <v>279</v>
      </c>
      <c r="AF12" s="44" t="s">
        <v>334</v>
      </c>
      <c r="AG12" s="44" t="s">
        <v>659</v>
      </c>
      <c r="AH12" s="44" t="s">
        <v>320</v>
      </c>
      <c r="AI12" s="238">
        <v>7</v>
      </c>
      <c r="AJ12" s="238"/>
      <c r="AK12" s="240">
        <f t="shared" si="12"/>
        <v>0</v>
      </c>
      <c r="AL12" s="195"/>
      <c r="AM12" s="186"/>
    </row>
    <row r="13" spans="1:39" ht="82.5" customHeight="1">
      <c r="A13" s="215">
        <f t="shared" ref="A13:A65" si="13">+A12+1</f>
        <v>6</v>
      </c>
      <c r="B13" s="216" t="s">
        <v>244</v>
      </c>
      <c r="C13" s="216" t="s">
        <v>9</v>
      </c>
      <c r="D13" s="217" t="s">
        <v>250</v>
      </c>
      <c r="E13" s="357"/>
      <c r="F13" s="187" t="s">
        <v>117</v>
      </c>
      <c r="G13" s="50" t="s">
        <v>122</v>
      </c>
      <c r="H13" s="43" t="s">
        <v>155</v>
      </c>
      <c r="I13" s="43" t="s">
        <v>335</v>
      </c>
      <c r="J13" s="43" t="s">
        <v>337</v>
      </c>
      <c r="K13" s="43" t="s">
        <v>328</v>
      </c>
      <c r="L13" s="43" t="s">
        <v>328</v>
      </c>
      <c r="M13" s="43" t="s">
        <v>338</v>
      </c>
      <c r="N13" s="188">
        <v>8</v>
      </c>
      <c r="O13" s="188">
        <v>2</v>
      </c>
      <c r="P13" s="188">
        <v>2</v>
      </c>
      <c r="Q13" s="52">
        <f t="shared" si="4"/>
        <v>4</v>
      </c>
      <c r="R13" s="52" t="str">
        <f t="shared" si="5"/>
        <v>Bajo</v>
      </c>
      <c r="S13" s="52">
        <v>10</v>
      </c>
      <c r="T13" s="52">
        <f t="shared" si="6"/>
        <v>40</v>
      </c>
      <c r="U13" s="52" t="str">
        <f t="shared" si="7"/>
        <v>III</v>
      </c>
      <c r="V13" s="44" t="str">
        <f>VLOOKUP(U13,Criterios!$A$18:$E$21,3,FALSE)</f>
        <v>MEJORABLE Mejorar si es posible. Sería conveniente justificar la intervención y su rentabilidad.</v>
      </c>
      <c r="W13" s="52" t="s">
        <v>118</v>
      </c>
      <c r="X13" s="52" t="s">
        <v>230</v>
      </c>
      <c r="Y13" s="52"/>
      <c r="Z13" s="52"/>
      <c r="AA13" s="52"/>
      <c r="AB13" s="53" t="s">
        <v>343</v>
      </c>
      <c r="AC13" s="52" t="s">
        <v>117</v>
      </c>
      <c r="AD13" s="44" t="s">
        <v>320</v>
      </c>
      <c r="AE13" s="44" t="s">
        <v>320</v>
      </c>
      <c r="AF13" s="44" t="s">
        <v>320</v>
      </c>
      <c r="AG13" s="44" t="s">
        <v>663</v>
      </c>
      <c r="AH13" s="44" t="s">
        <v>320</v>
      </c>
      <c r="AI13" s="238">
        <v>2</v>
      </c>
      <c r="AJ13" s="238"/>
      <c r="AK13" s="240">
        <f t="shared" si="12"/>
        <v>0</v>
      </c>
      <c r="AL13" s="195"/>
      <c r="AM13" s="186"/>
    </row>
    <row r="14" spans="1:39" ht="75.75" customHeight="1">
      <c r="A14" s="215">
        <f t="shared" si="13"/>
        <v>7</v>
      </c>
      <c r="B14" s="216" t="s">
        <v>244</v>
      </c>
      <c r="C14" s="216" t="s">
        <v>9</v>
      </c>
      <c r="D14" s="217" t="s">
        <v>250</v>
      </c>
      <c r="E14" s="357"/>
      <c r="F14" s="187" t="s">
        <v>117</v>
      </c>
      <c r="G14" s="50" t="s">
        <v>122</v>
      </c>
      <c r="H14" s="43" t="s">
        <v>158</v>
      </c>
      <c r="I14" s="43" t="s">
        <v>336</v>
      </c>
      <c r="J14" s="43" t="s">
        <v>339</v>
      </c>
      <c r="K14" s="43" t="s">
        <v>340</v>
      </c>
      <c r="L14" s="43" t="s">
        <v>341</v>
      </c>
      <c r="M14" s="43" t="s">
        <v>342</v>
      </c>
      <c r="N14" s="188">
        <v>8</v>
      </c>
      <c r="O14" s="188">
        <v>2</v>
      </c>
      <c r="P14" s="188">
        <v>3</v>
      </c>
      <c r="Q14" s="52">
        <f t="shared" si="4"/>
        <v>6</v>
      </c>
      <c r="R14" s="52" t="str">
        <f t="shared" si="5"/>
        <v>Medio</v>
      </c>
      <c r="S14" s="52">
        <v>10</v>
      </c>
      <c r="T14" s="52">
        <f t="shared" si="6"/>
        <v>60</v>
      </c>
      <c r="U14" s="52" t="str">
        <f t="shared" si="7"/>
        <v>III</v>
      </c>
      <c r="V14" s="44" t="str">
        <f>VLOOKUP(U14,Criterios!$A$18:$E$21,3,FALSE)</f>
        <v>MEJORABLE Mejorar si es posible. Sería conveniente justificar la intervención y su rentabilidad.</v>
      </c>
      <c r="W14" s="52" t="s">
        <v>118</v>
      </c>
      <c r="X14" s="52" t="s">
        <v>230</v>
      </c>
      <c r="Y14" s="52"/>
      <c r="Z14" s="52"/>
      <c r="AA14" s="52"/>
      <c r="AB14" s="53" t="s">
        <v>333</v>
      </c>
      <c r="AC14" s="52" t="s">
        <v>117</v>
      </c>
      <c r="AD14" s="44" t="s">
        <v>320</v>
      </c>
      <c r="AE14" s="44" t="s">
        <v>320</v>
      </c>
      <c r="AF14" s="44" t="s">
        <v>320</v>
      </c>
      <c r="AG14" s="44" t="s">
        <v>660</v>
      </c>
      <c r="AH14" s="44" t="s">
        <v>320</v>
      </c>
      <c r="AI14" s="238">
        <v>3</v>
      </c>
      <c r="AJ14" s="238"/>
      <c r="AK14" s="240">
        <f t="shared" si="12"/>
        <v>0</v>
      </c>
      <c r="AL14" s="195"/>
      <c r="AM14" s="186"/>
    </row>
    <row r="15" spans="1:39" ht="88.5" customHeight="1">
      <c r="A15" s="215">
        <f t="shared" si="13"/>
        <v>8</v>
      </c>
      <c r="B15" s="216" t="s">
        <v>244</v>
      </c>
      <c r="C15" s="216" t="s">
        <v>9</v>
      </c>
      <c r="D15" s="217" t="s">
        <v>250</v>
      </c>
      <c r="E15" s="357"/>
      <c r="F15" s="187" t="s">
        <v>117</v>
      </c>
      <c r="G15" s="50" t="s">
        <v>127</v>
      </c>
      <c r="H15" s="43" t="s">
        <v>163</v>
      </c>
      <c r="I15" s="43" t="s">
        <v>344</v>
      </c>
      <c r="J15" s="43" t="s">
        <v>345</v>
      </c>
      <c r="K15" s="43" t="s">
        <v>705</v>
      </c>
      <c r="L15" s="43" t="s">
        <v>346</v>
      </c>
      <c r="M15" s="43" t="s">
        <v>423</v>
      </c>
      <c r="N15" s="188">
        <v>8</v>
      </c>
      <c r="O15" s="188">
        <v>2</v>
      </c>
      <c r="P15" s="188">
        <v>2</v>
      </c>
      <c r="Q15" s="52">
        <f t="shared" si="4"/>
        <v>4</v>
      </c>
      <c r="R15" s="52" t="str">
        <f t="shared" si="5"/>
        <v>Bajo</v>
      </c>
      <c r="S15" s="52">
        <v>10</v>
      </c>
      <c r="T15" s="52">
        <f t="shared" si="6"/>
        <v>40</v>
      </c>
      <c r="U15" s="52" t="str">
        <f t="shared" si="7"/>
        <v>III</v>
      </c>
      <c r="V15" s="44" t="str">
        <f>VLOOKUP(U15,Criterios!$A$18:$E$21,3,FALSE)</f>
        <v>MEJORABLE Mejorar si es posible. Sería conveniente justificar la intervención y su rentabilidad.</v>
      </c>
      <c r="W15" s="52" t="s">
        <v>118</v>
      </c>
      <c r="X15" s="52" t="s">
        <v>230</v>
      </c>
      <c r="Y15" s="52"/>
      <c r="Z15" s="52"/>
      <c r="AA15" s="52"/>
      <c r="AB15" s="53" t="s">
        <v>347</v>
      </c>
      <c r="AC15" s="52" t="s">
        <v>117</v>
      </c>
      <c r="AD15" s="44" t="s">
        <v>320</v>
      </c>
      <c r="AE15" s="44" t="s">
        <v>320</v>
      </c>
      <c r="AF15" s="44" t="s">
        <v>320</v>
      </c>
      <c r="AG15" s="44" t="s">
        <v>666</v>
      </c>
      <c r="AH15" s="44" t="s">
        <v>320</v>
      </c>
      <c r="AI15" s="238">
        <v>4</v>
      </c>
      <c r="AJ15" s="238"/>
      <c r="AK15" s="240">
        <f t="shared" si="12"/>
        <v>0</v>
      </c>
      <c r="AL15" s="195"/>
      <c r="AM15" s="186"/>
    </row>
    <row r="16" spans="1:39" ht="157.5" customHeight="1">
      <c r="A16" s="215">
        <f t="shared" si="13"/>
        <v>9</v>
      </c>
      <c r="B16" s="216" t="s">
        <v>244</v>
      </c>
      <c r="C16" s="216" t="s">
        <v>9</v>
      </c>
      <c r="D16" s="217" t="s">
        <v>250</v>
      </c>
      <c r="E16" s="357"/>
      <c r="F16" s="187" t="s">
        <v>117</v>
      </c>
      <c r="G16" s="50" t="s">
        <v>125</v>
      </c>
      <c r="H16" s="43" t="s">
        <v>187</v>
      </c>
      <c r="I16" s="43" t="s">
        <v>348</v>
      </c>
      <c r="J16" s="43" t="s">
        <v>353</v>
      </c>
      <c r="K16" s="43" t="s">
        <v>354</v>
      </c>
      <c r="L16" s="43" t="s">
        <v>355</v>
      </c>
      <c r="M16" s="43" t="s">
        <v>468</v>
      </c>
      <c r="N16" s="188">
        <v>8</v>
      </c>
      <c r="O16" s="188">
        <v>2</v>
      </c>
      <c r="P16" s="188">
        <v>3</v>
      </c>
      <c r="Q16" s="52">
        <f t="shared" si="4"/>
        <v>6</v>
      </c>
      <c r="R16" s="52" t="str">
        <f t="shared" si="5"/>
        <v>Medio</v>
      </c>
      <c r="S16" s="52">
        <v>10</v>
      </c>
      <c r="T16" s="52">
        <f t="shared" si="6"/>
        <v>60</v>
      </c>
      <c r="U16" s="52" t="str">
        <f t="shared" si="7"/>
        <v>III</v>
      </c>
      <c r="V16" s="44" t="str">
        <f>VLOOKUP(U16,Criterios!$A$18:$E$21,3,FALSE)</f>
        <v>MEJORABLE Mejorar si es posible. Sería conveniente justificar la intervención y su rentabilidad.</v>
      </c>
      <c r="W16" s="52" t="s">
        <v>118</v>
      </c>
      <c r="X16" s="52" t="s">
        <v>230</v>
      </c>
      <c r="Y16" s="52"/>
      <c r="Z16" s="52"/>
      <c r="AA16" s="52"/>
      <c r="AB16" s="53" t="s">
        <v>360</v>
      </c>
      <c r="AC16" s="52" t="s">
        <v>117</v>
      </c>
      <c r="AD16" s="44" t="s">
        <v>320</v>
      </c>
      <c r="AE16" s="44" t="s">
        <v>320</v>
      </c>
      <c r="AF16" s="44" t="s">
        <v>320</v>
      </c>
      <c r="AG16" s="44" t="s">
        <v>669</v>
      </c>
      <c r="AH16" s="44" t="s">
        <v>320</v>
      </c>
      <c r="AI16" s="238">
        <v>6</v>
      </c>
      <c r="AJ16" s="238"/>
      <c r="AK16" s="240">
        <f t="shared" si="12"/>
        <v>0</v>
      </c>
      <c r="AL16" s="195"/>
      <c r="AM16" s="186"/>
    </row>
    <row r="17" spans="1:39" ht="164.25" customHeight="1">
      <c r="A17" s="215">
        <f t="shared" si="13"/>
        <v>10</v>
      </c>
      <c r="B17" s="216" t="s">
        <v>244</v>
      </c>
      <c r="C17" s="216" t="s">
        <v>9</v>
      </c>
      <c r="D17" s="217" t="s">
        <v>250</v>
      </c>
      <c r="E17" s="357"/>
      <c r="F17" s="187" t="s">
        <v>117</v>
      </c>
      <c r="G17" s="50" t="s">
        <v>125</v>
      </c>
      <c r="H17" s="43" t="s">
        <v>188</v>
      </c>
      <c r="I17" s="43" t="s">
        <v>349</v>
      </c>
      <c r="J17" s="43" t="s">
        <v>357</v>
      </c>
      <c r="K17" s="43" t="s">
        <v>354</v>
      </c>
      <c r="L17" s="43" t="s">
        <v>355</v>
      </c>
      <c r="M17" s="43" t="s">
        <v>468</v>
      </c>
      <c r="N17" s="188">
        <v>8</v>
      </c>
      <c r="O17" s="188">
        <v>2</v>
      </c>
      <c r="P17" s="188">
        <v>3</v>
      </c>
      <c r="Q17" s="52">
        <f t="shared" si="4"/>
        <v>6</v>
      </c>
      <c r="R17" s="52" t="str">
        <f t="shared" si="5"/>
        <v>Medio</v>
      </c>
      <c r="S17" s="52">
        <v>10</v>
      </c>
      <c r="T17" s="52">
        <f t="shared" si="6"/>
        <v>60</v>
      </c>
      <c r="U17" s="52" t="str">
        <f t="shared" si="7"/>
        <v>III</v>
      </c>
      <c r="V17" s="44" t="str">
        <f>VLOOKUP(U17,Criterios!$A$18:$E$21,3,FALSE)</f>
        <v>MEJORABLE Mejorar si es posible. Sería conveniente justificar la intervención y su rentabilidad.</v>
      </c>
      <c r="W17" s="52" t="s">
        <v>118</v>
      </c>
      <c r="X17" s="52" t="s">
        <v>230</v>
      </c>
      <c r="Y17" s="52"/>
      <c r="Z17" s="52"/>
      <c r="AA17" s="52"/>
      <c r="AB17" s="53" t="s">
        <v>360</v>
      </c>
      <c r="AC17" s="52" t="s">
        <v>117</v>
      </c>
      <c r="AD17" s="44" t="s">
        <v>320</v>
      </c>
      <c r="AE17" s="44" t="s">
        <v>320</v>
      </c>
      <c r="AF17" s="44" t="s">
        <v>320</v>
      </c>
      <c r="AG17" s="44" t="s">
        <v>669</v>
      </c>
      <c r="AH17" s="44" t="s">
        <v>320</v>
      </c>
      <c r="AI17" s="238">
        <v>6</v>
      </c>
      <c r="AJ17" s="238"/>
      <c r="AK17" s="240">
        <f t="shared" si="12"/>
        <v>0</v>
      </c>
      <c r="AL17" s="195"/>
      <c r="AM17" s="186"/>
    </row>
    <row r="18" spans="1:39" ht="163.5" customHeight="1">
      <c r="A18" s="215">
        <f t="shared" si="13"/>
        <v>11</v>
      </c>
      <c r="B18" s="216" t="s">
        <v>244</v>
      </c>
      <c r="C18" s="216" t="s">
        <v>9</v>
      </c>
      <c r="D18" s="217" t="s">
        <v>250</v>
      </c>
      <c r="E18" s="357"/>
      <c r="F18" s="187" t="s">
        <v>117</v>
      </c>
      <c r="G18" s="50" t="s">
        <v>125</v>
      </c>
      <c r="H18" s="43" t="s">
        <v>189</v>
      </c>
      <c r="I18" s="43" t="s">
        <v>350</v>
      </c>
      <c r="J18" s="43" t="s">
        <v>358</v>
      </c>
      <c r="K18" s="43" t="s">
        <v>354</v>
      </c>
      <c r="L18" s="43" t="s">
        <v>355</v>
      </c>
      <c r="M18" s="43" t="s">
        <v>468</v>
      </c>
      <c r="N18" s="188">
        <v>8</v>
      </c>
      <c r="O18" s="188">
        <v>2</v>
      </c>
      <c r="P18" s="188">
        <v>3</v>
      </c>
      <c r="Q18" s="52">
        <f t="shared" si="4"/>
        <v>6</v>
      </c>
      <c r="R18" s="52" t="str">
        <f t="shared" si="5"/>
        <v>Medio</v>
      </c>
      <c r="S18" s="52">
        <v>10</v>
      </c>
      <c r="T18" s="52">
        <f t="shared" si="6"/>
        <v>60</v>
      </c>
      <c r="U18" s="52" t="str">
        <f t="shared" si="7"/>
        <v>III</v>
      </c>
      <c r="V18" s="44" t="str">
        <f>VLOOKUP(U18,Criterios!$A$18:$E$21,3,FALSE)</f>
        <v>MEJORABLE Mejorar si es posible. Sería conveniente justificar la intervención y su rentabilidad.</v>
      </c>
      <c r="W18" s="52" t="s">
        <v>118</v>
      </c>
      <c r="X18" s="52" t="s">
        <v>230</v>
      </c>
      <c r="Y18" s="52"/>
      <c r="Z18" s="52"/>
      <c r="AA18" s="52"/>
      <c r="AB18" s="53" t="s">
        <v>360</v>
      </c>
      <c r="AC18" s="52" t="s">
        <v>117</v>
      </c>
      <c r="AD18" s="44" t="s">
        <v>320</v>
      </c>
      <c r="AE18" s="44" t="s">
        <v>320</v>
      </c>
      <c r="AF18" s="44" t="s">
        <v>320</v>
      </c>
      <c r="AG18" s="44" t="s">
        <v>669</v>
      </c>
      <c r="AH18" s="44" t="s">
        <v>320</v>
      </c>
      <c r="AI18" s="238">
        <v>6</v>
      </c>
      <c r="AJ18" s="238"/>
      <c r="AK18" s="240">
        <f t="shared" si="12"/>
        <v>0</v>
      </c>
      <c r="AL18" s="195"/>
      <c r="AM18" s="186"/>
    </row>
    <row r="19" spans="1:39" ht="183" customHeight="1">
      <c r="A19" s="215">
        <f t="shared" si="13"/>
        <v>12</v>
      </c>
      <c r="B19" s="216" t="s">
        <v>244</v>
      </c>
      <c r="C19" s="216" t="s">
        <v>9</v>
      </c>
      <c r="D19" s="217" t="s">
        <v>250</v>
      </c>
      <c r="E19" s="357"/>
      <c r="F19" s="187" t="s">
        <v>117</v>
      </c>
      <c r="G19" s="50" t="s">
        <v>125</v>
      </c>
      <c r="H19" s="43" t="s">
        <v>190</v>
      </c>
      <c r="I19" s="43" t="s">
        <v>351</v>
      </c>
      <c r="J19" s="43" t="s">
        <v>359</v>
      </c>
      <c r="K19" s="43" t="s">
        <v>354</v>
      </c>
      <c r="L19" s="43" t="s">
        <v>355</v>
      </c>
      <c r="M19" s="43" t="s">
        <v>468</v>
      </c>
      <c r="N19" s="188">
        <v>8</v>
      </c>
      <c r="O19" s="188">
        <v>2</v>
      </c>
      <c r="P19" s="188">
        <v>3</v>
      </c>
      <c r="Q19" s="52">
        <f t="shared" si="4"/>
        <v>6</v>
      </c>
      <c r="R19" s="52" t="str">
        <f t="shared" si="5"/>
        <v>Medio</v>
      </c>
      <c r="S19" s="52">
        <v>10</v>
      </c>
      <c r="T19" s="52">
        <f t="shared" si="6"/>
        <v>60</v>
      </c>
      <c r="U19" s="52" t="str">
        <f t="shared" si="7"/>
        <v>III</v>
      </c>
      <c r="V19" s="44" t="str">
        <f>VLOOKUP(U19,Criterios!$A$18:$E$21,3,FALSE)</f>
        <v>MEJORABLE Mejorar si es posible. Sería conveniente justificar la intervención y su rentabilidad.</v>
      </c>
      <c r="W19" s="52" t="s">
        <v>118</v>
      </c>
      <c r="X19" s="52" t="s">
        <v>230</v>
      </c>
      <c r="Y19" s="52"/>
      <c r="Z19" s="52"/>
      <c r="AA19" s="52"/>
      <c r="AB19" s="53" t="s">
        <v>360</v>
      </c>
      <c r="AC19" s="52" t="s">
        <v>117</v>
      </c>
      <c r="AD19" s="44" t="s">
        <v>320</v>
      </c>
      <c r="AE19" s="44" t="s">
        <v>320</v>
      </c>
      <c r="AF19" s="44" t="s">
        <v>320</v>
      </c>
      <c r="AG19" s="44" t="s">
        <v>669</v>
      </c>
      <c r="AH19" s="44" t="s">
        <v>320</v>
      </c>
      <c r="AI19" s="238">
        <v>6</v>
      </c>
      <c r="AJ19" s="238"/>
      <c r="AK19" s="240">
        <f t="shared" si="12"/>
        <v>0</v>
      </c>
      <c r="AL19" s="195"/>
      <c r="AM19" s="186"/>
    </row>
    <row r="20" spans="1:39" ht="184.5" customHeight="1">
      <c r="A20" s="215">
        <f t="shared" si="13"/>
        <v>13</v>
      </c>
      <c r="B20" s="216" t="s">
        <v>244</v>
      </c>
      <c r="C20" s="216" t="s">
        <v>9</v>
      </c>
      <c r="D20" s="217" t="s">
        <v>250</v>
      </c>
      <c r="E20" s="357"/>
      <c r="F20" s="187" t="s">
        <v>117</v>
      </c>
      <c r="G20" s="50" t="s">
        <v>125</v>
      </c>
      <c r="H20" s="43" t="s">
        <v>191</v>
      </c>
      <c r="I20" s="43" t="s">
        <v>352</v>
      </c>
      <c r="J20" s="43" t="s">
        <v>358</v>
      </c>
      <c r="K20" s="43" t="s">
        <v>354</v>
      </c>
      <c r="L20" s="43" t="s">
        <v>355</v>
      </c>
      <c r="M20" s="43" t="s">
        <v>468</v>
      </c>
      <c r="N20" s="188">
        <v>8</v>
      </c>
      <c r="O20" s="188">
        <v>2</v>
      </c>
      <c r="P20" s="188">
        <v>3</v>
      </c>
      <c r="Q20" s="52">
        <f t="shared" si="4"/>
        <v>6</v>
      </c>
      <c r="R20" s="52" t="str">
        <f t="shared" si="5"/>
        <v>Medio</v>
      </c>
      <c r="S20" s="52">
        <v>10</v>
      </c>
      <c r="T20" s="52">
        <f t="shared" si="6"/>
        <v>60</v>
      </c>
      <c r="U20" s="52" t="str">
        <f t="shared" si="7"/>
        <v>III</v>
      </c>
      <c r="V20" s="44" t="str">
        <f>VLOOKUP(U20,Criterios!$A$18:$E$21,3,FALSE)</f>
        <v>MEJORABLE Mejorar si es posible. Sería conveniente justificar la intervención y su rentabilidad.</v>
      </c>
      <c r="W20" s="52" t="s">
        <v>118</v>
      </c>
      <c r="X20" s="52" t="s">
        <v>230</v>
      </c>
      <c r="Y20" s="52"/>
      <c r="Z20" s="52"/>
      <c r="AA20" s="52"/>
      <c r="AB20" s="53" t="s">
        <v>360</v>
      </c>
      <c r="AC20" s="52" t="s">
        <v>117</v>
      </c>
      <c r="AD20" s="44" t="s">
        <v>320</v>
      </c>
      <c r="AE20" s="44" t="s">
        <v>320</v>
      </c>
      <c r="AF20" s="44" t="s">
        <v>320</v>
      </c>
      <c r="AG20" s="44" t="s">
        <v>669</v>
      </c>
      <c r="AH20" s="44" t="s">
        <v>320</v>
      </c>
      <c r="AI20" s="238">
        <v>6</v>
      </c>
      <c r="AJ20" s="238"/>
      <c r="AK20" s="240">
        <f t="shared" si="12"/>
        <v>0</v>
      </c>
      <c r="AL20" s="195"/>
      <c r="AM20" s="186"/>
    </row>
    <row r="21" spans="1:39" ht="183" customHeight="1">
      <c r="A21" s="215">
        <f t="shared" si="13"/>
        <v>14</v>
      </c>
      <c r="B21" s="216" t="s">
        <v>244</v>
      </c>
      <c r="C21" s="216" t="s">
        <v>9</v>
      </c>
      <c r="D21" s="217" t="s">
        <v>250</v>
      </c>
      <c r="E21" s="357"/>
      <c r="F21" s="187" t="s">
        <v>117</v>
      </c>
      <c r="G21" s="50" t="s">
        <v>120</v>
      </c>
      <c r="H21" s="43" t="s">
        <v>143</v>
      </c>
      <c r="I21" s="43" t="s">
        <v>363</v>
      </c>
      <c r="J21" s="43" t="s">
        <v>361</v>
      </c>
      <c r="K21" s="43" t="s">
        <v>366</v>
      </c>
      <c r="L21" s="43" t="s">
        <v>367</v>
      </c>
      <c r="M21" s="43" t="s">
        <v>368</v>
      </c>
      <c r="N21" s="188">
        <v>8</v>
      </c>
      <c r="O21" s="188">
        <v>2</v>
      </c>
      <c r="P21" s="188">
        <v>3</v>
      </c>
      <c r="Q21" s="52">
        <f t="shared" si="4"/>
        <v>6</v>
      </c>
      <c r="R21" s="52" t="str">
        <f t="shared" si="5"/>
        <v>Medio</v>
      </c>
      <c r="S21" s="52">
        <v>10</v>
      </c>
      <c r="T21" s="52">
        <f t="shared" si="6"/>
        <v>60</v>
      </c>
      <c r="U21" s="52" t="str">
        <f t="shared" si="7"/>
        <v>III</v>
      </c>
      <c r="V21" s="44" t="str">
        <f>VLOOKUP(U21,Criterios!$A$18:$E$21,3,FALSE)</f>
        <v>MEJORABLE Mejorar si es posible. Sería conveniente justificar la intervención y su rentabilidad.</v>
      </c>
      <c r="W21" s="52" t="s">
        <v>118</v>
      </c>
      <c r="X21" s="52" t="s">
        <v>230</v>
      </c>
      <c r="Y21" s="52"/>
      <c r="Z21" s="52"/>
      <c r="AA21" s="52"/>
      <c r="AB21" s="53" t="s">
        <v>371</v>
      </c>
      <c r="AC21" s="52" t="s">
        <v>117</v>
      </c>
      <c r="AD21" s="44" t="s">
        <v>320</v>
      </c>
      <c r="AE21" s="44" t="s">
        <v>320</v>
      </c>
      <c r="AF21" s="44" t="s">
        <v>320</v>
      </c>
      <c r="AG21" s="44" t="s">
        <v>651</v>
      </c>
      <c r="AH21" s="44" t="s">
        <v>320</v>
      </c>
      <c r="AI21" s="238">
        <v>7</v>
      </c>
      <c r="AJ21" s="238"/>
      <c r="AK21" s="240">
        <f t="shared" si="12"/>
        <v>0</v>
      </c>
      <c r="AL21" s="195"/>
      <c r="AM21" s="186"/>
    </row>
    <row r="22" spans="1:39" ht="106.5" customHeight="1">
      <c r="A22" s="215">
        <f t="shared" si="13"/>
        <v>15</v>
      </c>
      <c r="B22" s="216" t="s">
        <v>244</v>
      </c>
      <c r="C22" s="216" t="s">
        <v>9</v>
      </c>
      <c r="D22" s="217" t="s">
        <v>250</v>
      </c>
      <c r="E22" s="357"/>
      <c r="F22" s="187" t="s">
        <v>117</v>
      </c>
      <c r="G22" s="50" t="s">
        <v>120</v>
      </c>
      <c r="H22" s="43" t="s">
        <v>138</v>
      </c>
      <c r="I22" s="43" t="s">
        <v>364</v>
      </c>
      <c r="J22" s="43" t="s">
        <v>362</v>
      </c>
      <c r="K22" s="43" t="s">
        <v>366</v>
      </c>
      <c r="L22" s="43" t="s">
        <v>369</v>
      </c>
      <c r="M22" s="43" t="s">
        <v>635</v>
      </c>
      <c r="N22" s="188">
        <v>8</v>
      </c>
      <c r="O22" s="188">
        <v>2</v>
      </c>
      <c r="P22" s="188">
        <v>3</v>
      </c>
      <c r="Q22" s="52">
        <f t="shared" si="4"/>
        <v>6</v>
      </c>
      <c r="R22" s="52" t="str">
        <f t="shared" si="5"/>
        <v>Medio</v>
      </c>
      <c r="S22" s="52">
        <v>10</v>
      </c>
      <c r="T22" s="52">
        <f t="shared" si="6"/>
        <v>60</v>
      </c>
      <c r="U22" s="52" t="str">
        <f t="shared" si="7"/>
        <v>III</v>
      </c>
      <c r="V22" s="44" t="str">
        <f>VLOOKUP(U22,Criterios!$A$18:$E$21,3,FALSE)</f>
        <v>MEJORABLE Mejorar si es posible. Sería conveniente justificar la intervención y su rentabilidad.</v>
      </c>
      <c r="W22" s="52" t="s">
        <v>118</v>
      </c>
      <c r="X22" s="52" t="s">
        <v>230</v>
      </c>
      <c r="Y22" s="52"/>
      <c r="Z22" s="52"/>
      <c r="AA22" s="52"/>
      <c r="AB22" s="53" t="s">
        <v>371</v>
      </c>
      <c r="AC22" s="52" t="s">
        <v>117</v>
      </c>
      <c r="AD22" s="44" t="s">
        <v>320</v>
      </c>
      <c r="AE22" s="44" t="s">
        <v>320</v>
      </c>
      <c r="AF22" s="44" t="s">
        <v>641</v>
      </c>
      <c r="AG22" s="44" t="s">
        <v>642</v>
      </c>
      <c r="AH22" s="44" t="s">
        <v>320</v>
      </c>
      <c r="AI22" s="238">
        <v>5</v>
      </c>
      <c r="AJ22" s="238"/>
      <c r="AK22" s="240">
        <f t="shared" si="12"/>
        <v>0</v>
      </c>
      <c r="AL22" s="195"/>
      <c r="AM22" s="186"/>
    </row>
    <row r="23" spans="1:39" ht="66" customHeight="1">
      <c r="A23" s="215">
        <f t="shared" si="13"/>
        <v>16</v>
      </c>
      <c r="B23" s="216" t="s">
        <v>244</v>
      </c>
      <c r="C23" s="216" t="s">
        <v>9</v>
      </c>
      <c r="D23" s="217" t="s">
        <v>250</v>
      </c>
      <c r="E23" s="357"/>
      <c r="F23" s="187" t="s">
        <v>117</v>
      </c>
      <c r="G23" s="50" t="s">
        <v>120</v>
      </c>
      <c r="H23" s="43" t="s">
        <v>139</v>
      </c>
      <c r="I23" s="43" t="s">
        <v>273</v>
      </c>
      <c r="J23" s="43" t="s">
        <v>365</v>
      </c>
      <c r="K23" s="43" t="s">
        <v>328</v>
      </c>
      <c r="L23" s="43" t="s">
        <v>268</v>
      </c>
      <c r="M23" s="43" t="s">
        <v>370</v>
      </c>
      <c r="N23" s="188">
        <v>8</v>
      </c>
      <c r="O23" s="188"/>
      <c r="P23" s="188">
        <v>3</v>
      </c>
      <c r="Q23" s="52">
        <f t="shared" si="4"/>
        <v>0</v>
      </c>
      <c r="R23" s="52" t="str">
        <f t="shared" si="5"/>
        <v>Bajo</v>
      </c>
      <c r="S23" s="52">
        <v>10</v>
      </c>
      <c r="T23" s="52">
        <f t="shared" si="6"/>
        <v>0</v>
      </c>
      <c r="U23" s="52" t="str">
        <f t="shared" si="7"/>
        <v>IV</v>
      </c>
      <c r="V23" s="44" t="str">
        <f>VLOOKUP(U23,Criterios!$A$18:$E$21,3,FALSE)</f>
        <v xml:space="preserve">ACEPTABLE Mantener las medidas de control existentes, pero se deberían considerar soluciones o mejoras y se deben hacer comprobaciones periódicas para asegurar que el riesgo aún es aceptable. </v>
      </c>
      <c r="W23" s="52" t="s">
        <v>118</v>
      </c>
      <c r="X23" s="52" t="s">
        <v>230</v>
      </c>
      <c r="Y23" s="52"/>
      <c r="Z23" s="52"/>
      <c r="AA23" s="52"/>
      <c r="AB23" s="53" t="s">
        <v>365</v>
      </c>
      <c r="AC23" s="52" t="s">
        <v>117</v>
      </c>
      <c r="AD23" s="44" t="s">
        <v>320</v>
      </c>
      <c r="AE23" s="44" t="s">
        <v>320</v>
      </c>
      <c r="AF23" s="44" t="s">
        <v>320</v>
      </c>
      <c r="AG23" s="44" t="s">
        <v>649</v>
      </c>
      <c r="AH23" s="44" t="s">
        <v>320</v>
      </c>
      <c r="AI23" s="238">
        <v>3</v>
      </c>
      <c r="AJ23" s="238"/>
      <c r="AK23" s="240">
        <f t="shared" si="12"/>
        <v>0</v>
      </c>
      <c r="AL23" s="195"/>
      <c r="AM23" s="186"/>
    </row>
    <row r="24" spans="1:39" ht="66" customHeight="1">
      <c r="A24" s="215">
        <f t="shared" si="13"/>
        <v>17</v>
      </c>
      <c r="B24" s="216" t="s">
        <v>244</v>
      </c>
      <c r="C24" s="216" t="s">
        <v>9</v>
      </c>
      <c r="D24" s="217" t="s">
        <v>250</v>
      </c>
      <c r="E24" s="357"/>
      <c r="F24" s="187" t="s">
        <v>117</v>
      </c>
      <c r="G24" s="43" t="s">
        <v>302</v>
      </c>
      <c r="H24" s="43" t="s">
        <v>186</v>
      </c>
      <c r="I24" s="43" t="s">
        <v>372</v>
      </c>
      <c r="J24" s="43" t="s">
        <v>373</v>
      </c>
      <c r="K24" s="43" t="s">
        <v>374</v>
      </c>
      <c r="L24" s="43" t="s">
        <v>375</v>
      </c>
      <c r="M24" s="43" t="s">
        <v>376</v>
      </c>
      <c r="N24" s="188">
        <v>8</v>
      </c>
      <c r="O24" s="188"/>
      <c r="P24" s="188">
        <v>1</v>
      </c>
      <c r="Q24" s="52">
        <f t="shared" si="4"/>
        <v>0</v>
      </c>
      <c r="R24" s="52" t="str">
        <f t="shared" si="5"/>
        <v>Bajo</v>
      </c>
      <c r="S24" s="52">
        <v>10</v>
      </c>
      <c r="T24" s="52">
        <f t="shared" si="6"/>
        <v>0</v>
      </c>
      <c r="U24" s="52" t="str">
        <f t="shared" si="7"/>
        <v>IV</v>
      </c>
      <c r="V24" s="44" t="str">
        <f>VLOOKUP(U24,Criterios!$A$18:$E$21,3,FALSE)</f>
        <v xml:space="preserve">ACEPTABLE Mantener las medidas de control existentes, pero se deberían considerar soluciones o mejoras y se deben hacer comprobaciones periódicas para asegurar que el riesgo aún es aceptable. </v>
      </c>
      <c r="W24" s="52" t="s">
        <v>118</v>
      </c>
      <c r="X24" s="52" t="s">
        <v>230</v>
      </c>
      <c r="Y24" s="52"/>
      <c r="Z24" s="52"/>
      <c r="AA24" s="52"/>
      <c r="AB24" s="53" t="s">
        <v>377</v>
      </c>
      <c r="AC24" s="52" t="s">
        <v>117</v>
      </c>
      <c r="AD24" s="44" t="s">
        <v>320</v>
      </c>
      <c r="AE24" s="44" t="s">
        <v>689</v>
      </c>
      <c r="AF24" s="44" t="s">
        <v>320</v>
      </c>
      <c r="AG24" s="44" t="s">
        <v>690</v>
      </c>
      <c r="AH24" s="44" t="s">
        <v>320</v>
      </c>
      <c r="AI24" s="238">
        <v>3</v>
      </c>
      <c r="AJ24" s="238"/>
      <c r="AK24" s="240">
        <f t="shared" si="12"/>
        <v>0</v>
      </c>
      <c r="AL24" s="195"/>
      <c r="AM24" s="186"/>
    </row>
    <row r="25" spans="1:39" ht="149.25" customHeight="1">
      <c r="A25" s="215">
        <f t="shared" si="13"/>
        <v>18</v>
      </c>
      <c r="B25" s="216" t="s">
        <v>244</v>
      </c>
      <c r="C25" s="216" t="s">
        <v>9</v>
      </c>
      <c r="D25" s="217" t="s">
        <v>250</v>
      </c>
      <c r="E25" s="357"/>
      <c r="F25" s="187" t="s">
        <v>117</v>
      </c>
      <c r="G25" s="43" t="s">
        <v>309</v>
      </c>
      <c r="H25" s="43" t="s">
        <v>147</v>
      </c>
      <c r="I25" s="43" t="s">
        <v>380</v>
      </c>
      <c r="J25" s="43" t="s">
        <v>379</v>
      </c>
      <c r="K25" s="43" t="s">
        <v>381</v>
      </c>
      <c r="L25" s="43" t="s">
        <v>469</v>
      </c>
      <c r="M25" s="43" t="s">
        <v>470</v>
      </c>
      <c r="N25" s="188">
        <v>8</v>
      </c>
      <c r="O25" s="188">
        <v>2</v>
      </c>
      <c r="P25" s="188">
        <v>1</v>
      </c>
      <c r="Q25" s="52">
        <f t="shared" si="4"/>
        <v>2</v>
      </c>
      <c r="R25" s="52" t="str">
        <f t="shared" si="5"/>
        <v>Bajo</v>
      </c>
      <c r="S25" s="52">
        <v>10</v>
      </c>
      <c r="T25" s="52">
        <f t="shared" si="6"/>
        <v>20</v>
      </c>
      <c r="U25" s="52" t="str">
        <f t="shared" si="7"/>
        <v>IV</v>
      </c>
      <c r="V25" s="44" t="str">
        <f>VLOOKUP(U25,Criterios!$A$18:$E$21,3,FALSE)</f>
        <v xml:space="preserve">ACEPTABLE Mantener las medidas de control existentes, pero se deberían considerar soluciones o mejoras y se deben hacer comprobaciones periódicas para asegurar que el riesgo aún es aceptable. </v>
      </c>
      <c r="W25" s="52" t="s">
        <v>118</v>
      </c>
      <c r="X25" s="52" t="s">
        <v>230</v>
      </c>
      <c r="Y25" s="52"/>
      <c r="Z25" s="52"/>
      <c r="AA25" s="52"/>
      <c r="AB25" s="53" t="s">
        <v>382</v>
      </c>
      <c r="AC25" s="52" t="s">
        <v>117</v>
      </c>
      <c r="AD25" s="44" t="s">
        <v>320</v>
      </c>
      <c r="AE25" s="44" t="s">
        <v>383</v>
      </c>
      <c r="AF25" s="44" t="s">
        <v>384</v>
      </c>
      <c r="AG25" s="44" t="s">
        <v>652</v>
      </c>
      <c r="AH25" s="44" t="s">
        <v>320</v>
      </c>
      <c r="AI25" s="238">
        <v>5</v>
      </c>
      <c r="AJ25" s="238"/>
      <c r="AK25" s="240">
        <f t="shared" si="12"/>
        <v>0</v>
      </c>
      <c r="AL25" s="195"/>
      <c r="AM25" s="186"/>
    </row>
    <row r="26" spans="1:39" s="189" customFormat="1" ht="183.75" customHeight="1">
      <c r="A26" s="216">
        <f t="shared" si="13"/>
        <v>19</v>
      </c>
      <c r="B26" s="216" t="s">
        <v>244</v>
      </c>
      <c r="C26" s="216" t="s">
        <v>9</v>
      </c>
      <c r="D26" s="216" t="s">
        <v>250</v>
      </c>
      <c r="E26" s="357"/>
      <c r="F26" s="187" t="s">
        <v>117</v>
      </c>
      <c r="G26" s="204" t="s">
        <v>310</v>
      </c>
      <c r="H26" s="204" t="s">
        <v>299</v>
      </c>
      <c r="I26" s="187" t="s">
        <v>600</v>
      </c>
      <c r="J26" s="43" t="s">
        <v>385</v>
      </c>
      <c r="K26" s="43" t="s">
        <v>386</v>
      </c>
      <c r="L26" s="43" t="s">
        <v>387</v>
      </c>
      <c r="M26" s="43" t="s">
        <v>471</v>
      </c>
      <c r="N26" s="187">
        <v>8</v>
      </c>
      <c r="O26" s="187">
        <v>2</v>
      </c>
      <c r="P26" s="187">
        <v>3</v>
      </c>
      <c r="Q26" s="188">
        <f t="shared" si="4"/>
        <v>6</v>
      </c>
      <c r="R26" s="188" t="str">
        <f t="shared" si="5"/>
        <v>Medio</v>
      </c>
      <c r="S26" s="188">
        <v>10</v>
      </c>
      <c r="T26" s="188">
        <f t="shared" si="6"/>
        <v>60</v>
      </c>
      <c r="U26" s="188" t="str">
        <f t="shared" si="7"/>
        <v>III</v>
      </c>
      <c r="V26" s="43" t="str">
        <f>VLOOKUP(U26,Criterios!$A$18:$E$21,3,FALSE)</f>
        <v>MEJORABLE Mejorar si es posible. Sería conveniente justificar la intervención y su rentabilidad.</v>
      </c>
      <c r="W26" s="188" t="s">
        <v>118</v>
      </c>
      <c r="X26" s="188" t="s">
        <v>230</v>
      </c>
      <c r="Y26" s="188"/>
      <c r="Z26" s="188"/>
      <c r="AA26" s="188"/>
      <c r="AB26" s="53" t="s">
        <v>389</v>
      </c>
      <c r="AC26" s="188" t="s">
        <v>117</v>
      </c>
      <c r="AD26" s="43" t="s">
        <v>320</v>
      </c>
      <c r="AE26" s="43" t="s">
        <v>653</v>
      </c>
      <c r="AF26" s="43" t="s">
        <v>654</v>
      </c>
      <c r="AG26" s="43" t="s">
        <v>657</v>
      </c>
      <c r="AH26" s="43" t="s">
        <v>320</v>
      </c>
      <c r="AI26" s="241">
        <v>13</v>
      </c>
      <c r="AJ26" s="238"/>
      <c r="AK26" s="242">
        <f t="shared" si="12"/>
        <v>0</v>
      </c>
      <c r="AL26" s="197"/>
      <c r="AM26" s="194"/>
    </row>
    <row r="27" spans="1:39" s="189" customFormat="1" ht="116.25" customHeight="1">
      <c r="A27" s="216">
        <f t="shared" si="13"/>
        <v>20</v>
      </c>
      <c r="B27" s="216" t="s">
        <v>244</v>
      </c>
      <c r="C27" s="216" t="s">
        <v>9</v>
      </c>
      <c r="D27" s="216" t="s">
        <v>250</v>
      </c>
      <c r="E27" s="357"/>
      <c r="F27" s="187" t="s">
        <v>117</v>
      </c>
      <c r="G27" s="204" t="s">
        <v>310</v>
      </c>
      <c r="H27" s="187" t="s">
        <v>176</v>
      </c>
      <c r="I27" s="187" t="s">
        <v>246</v>
      </c>
      <c r="J27" s="43" t="s">
        <v>385</v>
      </c>
      <c r="K27" s="43" t="s">
        <v>388</v>
      </c>
      <c r="L27" s="43" t="s">
        <v>473</v>
      </c>
      <c r="M27" s="43" t="s">
        <v>471</v>
      </c>
      <c r="N27" s="187">
        <v>2</v>
      </c>
      <c r="O27" s="187">
        <v>2</v>
      </c>
      <c r="P27" s="187">
        <v>3</v>
      </c>
      <c r="Q27" s="188">
        <f t="shared" si="4"/>
        <v>6</v>
      </c>
      <c r="R27" s="188" t="str">
        <f t="shared" si="5"/>
        <v>Medio</v>
      </c>
      <c r="S27" s="188">
        <v>10</v>
      </c>
      <c r="T27" s="188">
        <f t="shared" si="6"/>
        <v>60</v>
      </c>
      <c r="U27" s="188" t="str">
        <f t="shared" si="7"/>
        <v>III</v>
      </c>
      <c r="V27" s="43" t="str">
        <f>VLOOKUP(U27,Criterios!$A$18:$E$21,3,FALSE)</f>
        <v>MEJORABLE Mejorar si es posible. Sería conveniente justificar la intervención y su rentabilidad.</v>
      </c>
      <c r="W27" s="188" t="s">
        <v>118</v>
      </c>
      <c r="X27" s="188" t="s">
        <v>230</v>
      </c>
      <c r="Y27" s="188"/>
      <c r="Z27" s="188"/>
      <c r="AA27" s="188"/>
      <c r="AB27" s="53" t="s">
        <v>389</v>
      </c>
      <c r="AC27" s="188" t="s">
        <v>117</v>
      </c>
      <c r="AD27" s="43" t="s">
        <v>320</v>
      </c>
      <c r="AE27" s="43" t="s">
        <v>320</v>
      </c>
      <c r="AF27" s="43" t="s">
        <v>392</v>
      </c>
      <c r="AG27" s="43" t="s">
        <v>680</v>
      </c>
      <c r="AH27" s="43" t="s">
        <v>320</v>
      </c>
      <c r="AI27" s="241">
        <v>7</v>
      </c>
      <c r="AJ27" s="238"/>
      <c r="AK27" s="242">
        <f t="shared" si="12"/>
        <v>0</v>
      </c>
      <c r="AL27" s="197"/>
      <c r="AM27" s="194"/>
    </row>
    <row r="28" spans="1:39" s="189" customFormat="1" ht="121.5" customHeight="1">
      <c r="A28" s="219">
        <f t="shared" si="13"/>
        <v>21</v>
      </c>
      <c r="B28" s="219" t="s">
        <v>244</v>
      </c>
      <c r="C28" s="219" t="s">
        <v>9</v>
      </c>
      <c r="D28" s="219" t="s">
        <v>250</v>
      </c>
      <c r="E28" s="357"/>
      <c r="F28" s="192" t="s">
        <v>117</v>
      </c>
      <c r="G28" s="192" t="s">
        <v>310</v>
      </c>
      <c r="H28" s="192" t="s">
        <v>224</v>
      </c>
      <c r="I28" s="192" t="s">
        <v>247</v>
      </c>
      <c r="J28" s="192" t="s">
        <v>385</v>
      </c>
      <c r="K28" s="192" t="s">
        <v>280</v>
      </c>
      <c r="L28" s="192" t="s">
        <v>294</v>
      </c>
      <c r="M28" s="192" t="s">
        <v>471</v>
      </c>
      <c r="N28" s="192">
        <v>2</v>
      </c>
      <c r="O28" s="192">
        <v>2</v>
      </c>
      <c r="P28" s="192">
        <v>3</v>
      </c>
      <c r="Q28" s="188">
        <f t="shared" si="4"/>
        <v>6</v>
      </c>
      <c r="R28" s="188" t="str">
        <f t="shared" si="5"/>
        <v>Medio</v>
      </c>
      <c r="S28" s="188">
        <v>10</v>
      </c>
      <c r="T28" s="188">
        <f t="shared" si="6"/>
        <v>60</v>
      </c>
      <c r="U28" s="188" t="str">
        <f t="shared" si="7"/>
        <v>III</v>
      </c>
      <c r="V28" s="43" t="str">
        <f>VLOOKUP(U28,Criterios!$A$18:$E$21,3,FALSE)</f>
        <v>MEJORABLE Mejorar si es posible. Sería conveniente justificar la intervención y su rentabilidad.</v>
      </c>
      <c r="W28" s="188" t="s">
        <v>118</v>
      </c>
      <c r="X28" s="188" t="s">
        <v>230</v>
      </c>
      <c r="Y28" s="188"/>
      <c r="Z28" s="188"/>
      <c r="AA28" s="188"/>
      <c r="AB28" s="53" t="s">
        <v>389</v>
      </c>
      <c r="AC28" s="188" t="s">
        <v>117</v>
      </c>
      <c r="AD28" s="43" t="s">
        <v>320</v>
      </c>
      <c r="AE28" s="43" t="s">
        <v>320</v>
      </c>
      <c r="AF28" s="43" t="s">
        <v>392</v>
      </c>
      <c r="AG28" s="43" t="s">
        <v>680</v>
      </c>
      <c r="AH28" s="44" t="s">
        <v>698</v>
      </c>
      <c r="AI28" s="241">
        <v>7</v>
      </c>
      <c r="AJ28" s="238"/>
      <c r="AK28" s="242">
        <f t="shared" si="12"/>
        <v>0</v>
      </c>
      <c r="AL28" s="197"/>
      <c r="AM28" s="194"/>
    </row>
    <row r="29" spans="1:39" s="189" customFormat="1" ht="147" customHeight="1">
      <c r="A29" s="215">
        <f t="shared" si="13"/>
        <v>22</v>
      </c>
      <c r="B29" s="215" t="s">
        <v>244</v>
      </c>
      <c r="C29" s="215" t="s">
        <v>9</v>
      </c>
      <c r="D29" s="215" t="s">
        <v>250</v>
      </c>
      <c r="E29" s="357"/>
      <c r="F29" s="187" t="s">
        <v>117</v>
      </c>
      <c r="G29" s="204" t="s">
        <v>310</v>
      </c>
      <c r="H29" s="187" t="s">
        <v>168</v>
      </c>
      <c r="I29" s="187" t="s">
        <v>251</v>
      </c>
      <c r="J29" s="187" t="s">
        <v>385</v>
      </c>
      <c r="K29" s="187" t="s">
        <v>328</v>
      </c>
      <c r="L29" s="204" t="s">
        <v>295</v>
      </c>
      <c r="M29" s="204" t="s">
        <v>471</v>
      </c>
      <c r="N29" s="187">
        <v>2</v>
      </c>
      <c r="O29" s="187">
        <v>2</v>
      </c>
      <c r="P29" s="187">
        <v>3</v>
      </c>
      <c r="Q29" s="188">
        <f t="shared" si="4"/>
        <v>6</v>
      </c>
      <c r="R29" s="188" t="str">
        <f t="shared" si="5"/>
        <v>Medio</v>
      </c>
      <c r="S29" s="188">
        <v>10</v>
      </c>
      <c r="T29" s="188">
        <f t="shared" si="6"/>
        <v>60</v>
      </c>
      <c r="U29" s="188" t="str">
        <f t="shared" si="7"/>
        <v>III</v>
      </c>
      <c r="V29" s="43" t="str">
        <f>VLOOKUP(U29,Criterios!$A$18:$E$21,3,FALSE)</f>
        <v>MEJORABLE Mejorar si es posible. Sería conveniente justificar la intervención y su rentabilidad.</v>
      </c>
      <c r="W29" s="188" t="s">
        <v>118</v>
      </c>
      <c r="X29" s="188" t="s">
        <v>230</v>
      </c>
      <c r="Y29" s="188"/>
      <c r="Z29" s="188"/>
      <c r="AA29" s="188"/>
      <c r="AB29" s="53" t="s">
        <v>389</v>
      </c>
      <c r="AC29" s="188" t="s">
        <v>117</v>
      </c>
      <c r="AD29" s="43" t="s">
        <v>320</v>
      </c>
      <c r="AE29" s="43" t="s">
        <v>320</v>
      </c>
      <c r="AF29" s="43" t="s">
        <v>655</v>
      </c>
      <c r="AG29" s="43" t="s">
        <v>656</v>
      </c>
      <c r="AH29" s="43"/>
      <c r="AI29" s="241">
        <v>11</v>
      </c>
      <c r="AJ29" s="238"/>
      <c r="AK29" s="242">
        <f t="shared" si="12"/>
        <v>0</v>
      </c>
      <c r="AL29" s="197"/>
      <c r="AM29" s="194"/>
    </row>
    <row r="30" spans="1:39" ht="109.5" customHeight="1">
      <c r="A30" s="215">
        <f t="shared" si="13"/>
        <v>23</v>
      </c>
      <c r="B30" s="216" t="s">
        <v>244</v>
      </c>
      <c r="C30" s="216" t="s">
        <v>9</v>
      </c>
      <c r="D30" s="217" t="s">
        <v>250</v>
      </c>
      <c r="E30" s="357"/>
      <c r="F30" s="187" t="s">
        <v>117</v>
      </c>
      <c r="G30" s="43" t="s">
        <v>311</v>
      </c>
      <c r="H30" s="43" t="s">
        <v>394</v>
      </c>
      <c r="I30" s="43" t="s">
        <v>393</v>
      </c>
      <c r="J30" s="43" t="s">
        <v>395</v>
      </c>
      <c r="K30" s="43" t="s">
        <v>474</v>
      </c>
      <c r="L30" s="43" t="s">
        <v>396</v>
      </c>
      <c r="M30" s="43" t="s">
        <v>296</v>
      </c>
      <c r="N30" s="188">
        <v>8</v>
      </c>
      <c r="O30" s="188">
        <v>2</v>
      </c>
      <c r="P30" s="188">
        <v>2</v>
      </c>
      <c r="Q30" s="52">
        <f t="shared" si="4"/>
        <v>4</v>
      </c>
      <c r="R30" s="52" t="str">
        <f t="shared" si="5"/>
        <v>Bajo</v>
      </c>
      <c r="S30" s="52">
        <v>10</v>
      </c>
      <c r="T30" s="52">
        <f t="shared" si="6"/>
        <v>40</v>
      </c>
      <c r="U30" s="52" t="str">
        <f t="shared" si="7"/>
        <v>III</v>
      </c>
      <c r="V30" s="44" t="str">
        <f>VLOOKUP(U30,Criterios!$A$18:$E$21,3,FALSE)</f>
        <v>MEJORABLE Mejorar si es posible. Sería conveniente justificar la intervención y su rentabilidad.</v>
      </c>
      <c r="W30" s="52" t="s">
        <v>118</v>
      </c>
      <c r="X30" s="52" t="s">
        <v>230</v>
      </c>
      <c r="Y30" s="52"/>
      <c r="Z30" s="52"/>
      <c r="AA30" s="52"/>
      <c r="AB30" s="53" t="s">
        <v>397</v>
      </c>
      <c r="AC30" s="52" t="s">
        <v>117</v>
      </c>
      <c r="AD30" s="44" t="s">
        <v>320</v>
      </c>
      <c r="AE30" s="44" t="s">
        <v>398</v>
      </c>
      <c r="AF30" s="44" t="s">
        <v>399</v>
      </c>
      <c r="AG30" s="44" t="s">
        <v>681</v>
      </c>
      <c r="AH30" s="44" t="s">
        <v>320</v>
      </c>
      <c r="AI30" s="238">
        <v>6</v>
      </c>
      <c r="AJ30" s="238"/>
      <c r="AK30" s="240">
        <f t="shared" si="12"/>
        <v>0</v>
      </c>
      <c r="AL30" s="195"/>
      <c r="AM30" s="186"/>
    </row>
    <row r="31" spans="1:39" ht="76.5" customHeight="1">
      <c r="A31" s="215">
        <f t="shared" si="13"/>
        <v>24</v>
      </c>
      <c r="B31" s="216" t="s">
        <v>244</v>
      </c>
      <c r="C31" s="216" t="s">
        <v>9</v>
      </c>
      <c r="D31" s="217" t="s">
        <v>250</v>
      </c>
      <c r="E31" s="357"/>
      <c r="F31" s="187" t="s">
        <v>117</v>
      </c>
      <c r="G31" s="43" t="s">
        <v>312</v>
      </c>
      <c r="H31" s="43" t="s">
        <v>196</v>
      </c>
      <c r="I31" s="43" t="s">
        <v>249</v>
      </c>
      <c r="J31" s="43" t="s">
        <v>401</v>
      </c>
      <c r="K31" s="43" t="s">
        <v>328</v>
      </c>
      <c r="L31" s="43" t="s">
        <v>282</v>
      </c>
      <c r="M31" s="43" t="s">
        <v>475</v>
      </c>
      <c r="N31" s="188">
        <v>2</v>
      </c>
      <c r="O31" s="188">
        <v>2</v>
      </c>
      <c r="P31" s="188">
        <v>2</v>
      </c>
      <c r="Q31" s="52">
        <f t="shared" si="4"/>
        <v>4</v>
      </c>
      <c r="R31" s="52" t="str">
        <f t="shared" si="5"/>
        <v>Bajo</v>
      </c>
      <c r="S31" s="52">
        <v>10</v>
      </c>
      <c r="T31" s="52">
        <f t="shared" si="6"/>
        <v>40</v>
      </c>
      <c r="U31" s="52" t="str">
        <f t="shared" si="7"/>
        <v>III</v>
      </c>
      <c r="V31" s="44" t="str">
        <f>VLOOKUP(U31,Criterios!$A$18:$E$21,3,FALSE)</f>
        <v>MEJORABLE Mejorar si es posible. Sería conveniente justificar la intervención y su rentabilidad.</v>
      </c>
      <c r="W31" s="52" t="s">
        <v>118</v>
      </c>
      <c r="X31" s="52" t="s">
        <v>230</v>
      </c>
      <c r="Y31" s="52"/>
      <c r="Z31" s="52"/>
      <c r="AA31" s="52"/>
      <c r="AB31" s="53" t="s">
        <v>403</v>
      </c>
      <c r="AC31" s="52" t="s">
        <v>117</v>
      </c>
      <c r="AD31" s="44" t="s">
        <v>320</v>
      </c>
      <c r="AE31" s="44" t="s">
        <v>320</v>
      </c>
      <c r="AF31" s="44" t="s">
        <v>320</v>
      </c>
      <c r="AG31" s="44" t="s">
        <v>684</v>
      </c>
      <c r="AH31" s="44" t="s">
        <v>320</v>
      </c>
      <c r="AI31" s="238">
        <v>3</v>
      </c>
      <c r="AJ31" s="238"/>
      <c r="AK31" s="240">
        <f t="shared" si="12"/>
        <v>0</v>
      </c>
      <c r="AL31" s="195"/>
      <c r="AM31" s="186"/>
    </row>
    <row r="32" spans="1:39" ht="105" customHeight="1">
      <c r="A32" s="215">
        <f t="shared" si="13"/>
        <v>25</v>
      </c>
      <c r="B32" s="216" t="s">
        <v>244</v>
      </c>
      <c r="C32" s="216" t="s">
        <v>9</v>
      </c>
      <c r="D32" s="217" t="s">
        <v>250</v>
      </c>
      <c r="E32" s="357"/>
      <c r="F32" s="187" t="s">
        <v>117</v>
      </c>
      <c r="G32" s="43" t="s">
        <v>312</v>
      </c>
      <c r="H32" s="43" t="s">
        <v>197</v>
      </c>
      <c r="I32" s="43" t="s">
        <v>272</v>
      </c>
      <c r="J32" s="43" t="s">
        <v>400</v>
      </c>
      <c r="K32" s="43" t="s">
        <v>328</v>
      </c>
      <c r="L32" s="43" t="s">
        <v>283</v>
      </c>
      <c r="M32" s="43" t="s">
        <v>475</v>
      </c>
      <c r="N32" s="188">
        <v>4</v>
      </c>
      <c r="O32" s="188">
        <v>2</v>
      </c>
      <c r="P32" s="188">
        <v>3</v>
      </c>
      <c r="Q32" s="52">
        <f t="shared" si="4"/>
        <v>6</v>
      </c>
      <c r="R32" s="52" t="str">
        <f t="shared" si="5"/>
        <v>Medio</v>
      </c>
      <c r="S32" s="52">
        <v>10</v>
      </c>
      <c r="T32" s="52">
        <f t="shared" si="6"/>
        <v>60</v>
      </c>
      <c r="U32" s="52" t="str">
        <f t="shared" si="7"/>
        <v>III</v>
      </c>
      <c r="V32" s="44" t="str">
        <f>VLOOKUP(U32,Criterios!$A$18:$E$21,3,FALSE)</f>
        <v>MEJORABLE Mejorar si es posible. Sería conveniente justificar la intervención y su rentabilidad.</v>
      </c>
      <c r="W32" s="52" t="s">
        <v>118</v>
      </c>
      <c r="X32" s="52" t="s">
        <v>230</v>
      </c>
      <c r="Y32" s="52"/>
      <c r="Z32" s="52"/>
      <c r="AA32" s="52"/>
      <c r="AB32" s="53" t="s">
        <v>402</v>
      </c>
      <c r="AC32" s="52" t="s">
        <v>117</v>
      </c>
      <c r="AD32" s="44" t="s">
        <v>320</v>
      </c>
      <c r="AE32" s="44" t="s">
        <v>320</v>
      </c>
      <c r="AF32" s="44" t="s">
        <v>320</v>
      </c>
      <c r="AG32" s="44" t="s">
        <v>685</v>
      </c>
      <c r="AH32" s="44" t="s">
        <v>320</v>
      </c>
      <c r="AI32" s="238">
        <v>2</v>
      </c>
      <c r="AJ32" s="238"/>
      <c r="AK32" s="240">
        <f t="shared" si="12"/>
        <v>0</v>
      </c>
      <c r="AL32" s="196"/>
      <c r="AM32" s="186"/>
    </row>
    <row r="33" spans="1:39" ht="84" customHeight="1">
      <c r="A33" s="215">
        <f t="shared" si="13"/>
        <v>26</v>
      </c>
      <c r="B33" s="216" t="s">
        <v>244</v>
      </c>
      <c r="C33" s="216" t="s">
        <v>9</v>
      </c>
      <c r="D33" s="217" t="s">
        <v>250</v>
      </c>
      <c r="E33" s="357"/>
      <c r="F33" s="187" t="s">
        <v>117</v>
      </c>
      <c r="G33" s="43" t="s">
        <v>313</v>
      </c>
      <c r="H33" s="43" t="s">
        <v>225</v>
      </c>
      <c r="I33" s="43" t="s">
        <v>601</v>
      </c>
      <c r="J33" s="43" t="s">
        <v>405</v>
      </c>
      <c r="K33" s="43" t="s">
        <v>281</v>
      </c>
      <c r="L33" s="43" t="s">
        <v>290</v>
      </c>
      <c r="M33" s="43" t="s">
        <v>476</v>
      </c>
      <c r="N33" s="188">
        <v>8</v>
      </c>
      <c r="O33" s="188">
        <v>2</v>
      </c>
      <c r="P33" s="188">
        <v>2</v>
      </c>
      <c r="Q33" s="52">
        <f t="shared" si="4"/>
        <v>4</v>
      </c>
      <c r="R33" s="52" t="str">
        <f t="shared" si="5"/>
        <v>Bajo</v>
      </c>
      <c r="S33" s="52">
        <v>10</v>
      </c>
      <c r="T33" s="52">
        <f t="shared" si="6"/>
        <v>40</v>
      </c>
      <c r="U33" s="52" t="str">
        <f t="shared" si="7"/>
        <v>III</v>
      </c>
      <c r="V33" s="44" t="str">
        <f>VLOOKUP(U33,Criterios!$A$18:$E$21,3,FALSE)</f>
        <v>MEJORABLE Mejorar si es posible. Sería conveniente justificar la intervención y su rentabilidad.</v>
      </c>
      <c r="W33" s="52" t="s">
        <v>118</v>
      </c>
      <c r="X33" s="52" t="s">
        <v>230</v>
      </c>
      <c r="Y33" s="52"/>
      <c r="Z33" s="52"/>
      <c r="AA33" s="52"/>
      <c r="AB33" s="53" t="s">
        <v>402</v>
      </c>
      <c r="AC33" s="52" t="s">
        <v>117</v>
      </c>
      <c r="AD33" s="44" t="s">
        <v>320</v>
      </c>
      <c r="AE33" s="44" t="s">
        <v>320</v>
      </c>
      <c r="AF33" s="44" t="s">
        <v>406</v>
      </c>
      <c r="AG33" s="44" t="s">
        <v>686</v>
      </c>
      <c r="AH33" s="44" t="s">
        <v>320</v>
      </c>
      <c r="AI33" s="238">
        <v>4</v>
      </c>
      <c r="AJ33" s="238"/>
      <c r="AK33" s="240">
        <f t="shared" si="12"/>
        <v>0</v>
      </c>
      <c r="AL33" s="195"/>
      <c r="AM33" s="186"/>
    </row>
    <row r="34" spans="1:39" ht="87" customHeight="1">
      <c r="A34" s="215">
        <f t="shared" si="13"/>
        <v>27</v>
      </c>
      <c r="B34" s="216" t="s">
        <v>244</v>
      </c>
      <c r="C34" s="216" t="s">
        <v>9</v>
      </c>
      <c r="D34" s="217" t="s">
        <v>250</v>
      </c>
      <c r="E34" s="357"/>
      <c r="F34" s="187" t="s">
        <v>117</v>
      </c>
      <c r="G34" s="43" t="s">
        <v>313</v>
      </c>
      <c r="H34" s="43" t="s">
        <v>194</v>
      </c>
      <c r="I34" s="43" t="s">
        <v>248</v>
      </c>
      <c r="J34" s="43" t="s">
        <v>405</v>
      </c>
      <c r="K34" s="43" t="s">
        <v>281</v>
      </c>
      <c r="L34" s="43" t="s">
        <v>271</v>
      </c>
      <c r="M34" s="43" t="s">
        <v>476</v>
      </c>
      <c r="N34" s="188">
        <v>8</v>
      </c>
      <c r="O34" s="188">
        <v>2</v>
      </c>
      <c r="P34" s="188">
        <v>2</v>
      </c>
      <c r="Q34" s="52">
        <f t="shared" si="4"/>
        <v>4</v>
      </c>
      <c r="R34" s="52" t="str">
        <f t="shared" si="5"/>
        <v>Bajo</v>
      </c>
      <c r="S34" s="52">
        <v>10</v>
      </c>
      <c r="T34" s="52">
        <f t="shared" si="6"/>
        <v>40</v>
      </c>
      <c r="U34" s="52" t="str">
        <f t="shared" si="7"/>
        <v>III</v>
      </c>
      <c r="V34" s="44" t="str">
        <f>VLOOKUP(U34,Criterios!$A$18:$E$21,3,FALSE)</f>
        <v>MEJORABLE Mejorar si es posible. Sería conveniente justificar la intervención y su rentabilidad.</v>
      </c>
      <c r="W34" s="52" t="s">
        <v>118</v>
      </c>
      <c r="X34" s="52" t="s">
        <v>230</v>
      </c>
      <c r="Y34" s="52"/>
      <c r="Z34" s="52"/>
      <c r="AA34" s="52"/>
      <c r="AB34" s="53" t="s">
        <v>402</v>
      </c>
      <c r="AC34" s="52" t="s">
        <v>117</v>
      </c>
      <c r="AD34" s="44" t="s">
        <v>320</v>
      </c>
      <c r="AE34" s="44" t="s">
        <v>320</v>
      </c>
      <c r="AF34" s="44" t="s">
        <v>406</v>
      </c>
      <c r="AG34" s="44" t="s">
        <v>686</v>
      </c>
      <c r="AH34" s="44" t="s">
        <v>320</v>
      </c>
      <c r="AI34" s="238">
        <v>4</v>
      </c>
      <c r="AJ34" s="238"/>
      <c r="AK34" s="240">
        <f t="shared" si="12"/>
        <v>0</v>
      </c>
      <c r="AL34" s="195"/>
      <c r="AM34" s="186"/>
    </row>
    <row r="35" spans="1:39" ht="117.95" customHeight="1" thickBot="1">
      <c r="A35" s="215">
        <f t="shared" si="13"/>
        <v>28</v>
      </c>
      <c r="B35" s="216" t="s">
        <v>244</v>
      </c>
      <c r="C35" s="216" t="s">
        <v>9</v>
      </c>
      <c r="D35" s="217" t="s">
        <v>250</v>
      </c>
      <c r="E35" s="357"/>
      <c r="F35" s="187" t="s">
        <v>117</v>
      </c>
      <c r="G35" s="43" t="s">
        <v>307</v>
      </c>
      <c r="H35" s="43" t="s">
        <v>207</v>
      </c>
      <c r="I35" s="43" t="s">
        <v>269</v>
      </c>
      <c r="J35" s="43" t="s">
        <v>407</v>
      </c>
      <c r="K35" s="43" t="s">
        <v>477</v>
      </c>
      <c r="L35" s="43" t="s">
        <v>287</v>
      </c>
      <c r="M35" s="43" t="s">
        <v>478</v>
      </c>
      <c r="N35" s="188">
        <v>8</v>
      </c>
      <c r="O35" s="188">
        <v>2</v>
      </c>
      <c r="P35" s="188">
        <v>2</v>
      </c>
      <c r="Q35" s="52">
        <f t="shared" si="4"/>
        <v>4</v>
      </c>
      <c r="R35" s="52" t="str">
        <f t="shared" si="5"/>
        <v>Bajo</v>
      </c>
      <c r="S35" s="52">
        <v>10</v>
      </c>
      <c r="T35" s="52">
        <f t="shared" si="6"/>
        <v>40</v>
      </c>
      <c r="U35" s="52" t="str">
        <f t="shared" si="7"/>
        <v>III</v>
      </c>
      <c r="V35" s="44" t="str">
        <f>VLOOKUP(U35,Criterios!$A$18:$E$21,3,FALSE)</f>
        <v>MEJORABLE Mejorar si es posible. Sería conveniente justificar la intervención y su rentabilidad.</v>
      </c>
      <c r="W35" s="52" t="s">
        <v>118</v>
      </c>
      <c r="X35" s="52" t="s">
        <v>230</v>
      </c>
      <c r="Y35" s="52"/>
      <c r="Z35" s="52"/>
      <c r="AA35" s="52"/>
      <c r="AB35" s="53" t="s">
        <v>408</v>
      </c>
      <c r="AC35" s="52" t="s">
        <v>117</v>
      </c>
      <c r="AD35" s="44" t="s">
        <v>320</v>
      </c>
      <c r="AE35" s="44" t="s">
        <v>410</v>
      </c>
      <c r="AF35" s="44" t="s">
        <v>411</v>
      </c>
      <c r="AG35" s="44" t="s">
        <v>658</v>
      </c>
      <c r="AH35" s="44" t="s">
        <v>320</v>
      </c>
      <c r="AI35" s="238">
        <v>5</v>
      </c>
      <c r="AJ35" s="238"/>
      <c r="AK35" s="240">
        <f t="shared" si="12"/>
        <v>0</v>
      </c>
      <c r="AL35" s="195" t="s">
        <v>292</v>
      </c>
      <c r="AM35" s="186"/>
    </row>
    <row r="36" spans="1:39" ht="147.75" customHeight="1">
      <c r="A36" s="97">
        <f t="shared" si="13"/>
        <v>29</v>
      </c>
      <c r="B36" s="96" t="s">
        <v>244</v>
      </c>
      <c r="C36" s="96" t="s">
        <v>253</v>
      </c>
      <c r="D36" s="100" t="s">
        <v>250</v>
      </c>
      <c r="E36" s="332" t="s">
        <v>285</v>
      </c>
      <c r="F36" s="233" t="s">
        <v>117</v>
      </c>
      <c r="G36" s="234" t="s">
        <v>119</v>
      </c>
      <c r="H36" s="108" t="s">
        <v>129</v>
      </c>
      <c r="I36" s="108" t="s">
        <v>596</v>
      </c>
      <c r="J36" s="108" t="s">
        <v>598</v>
      </c>
      <c r="K36" s="108" t="s">
        <v>701</v>
      </c>
      <c r="L36" s="108" t="s">
        <v>702</v>
      </c>
      <c r="M36" s="108" t="s">
        <v>703</v>
      </c>
      <c r="N36" s="190">
        <v>8</v>
      </c>
      <c r="O36" s="190">
        <v>2</v>
      </c>
      <c r="P36" s="190">
        <v>1</v>
      </c>
      <c r="Q36" s="109">
        <f t="shared" ref="Q36" si="14">O36*P36</f>
        <v>2</v>
      </c>
      <c r="R36" s="109" t="str">
        <f t="shared" ref="R36" si="15">IF(Q36&gt;23,"Muy Alto ",IF(Q36&gt;9,"Alto",IF(Q36&gt;5,"Medio","Bajo")))</f>
        <v>Bajo</v>
      </c>
      <c r="S36" s="109">
        <v>10</v>
      </c>
      <c r="T36" s="109">
        <f t="shared" ref="T36" si="16">Q36*S36</f>
        <v>20</v>
      </c>
      <c r="U36" s="109" t="str">
        <f t="shared" ref="U36" si="17">IF(T36&gt;501,"I",IF(T36&gt;149,"II",IF(T36&gt;39,"III","IV")))</f>
        <v>IV</v>
      </c>
      <c r="V36" s="107" t="str">
        <f>VLOOKUP(U36,Criterios!$A$18:$E$21,3,FALSE)</f>
        <v xml:space="preserve">ACEPTABLE Mantener las medidas de control existentes, pero se deberían considerar soluciones o mejoras y se deben hacer comprobaciones periódicas para asegurar que el riesgo aún es aceptable. </v>
      </c>
      <c r="W36" s="109" t="s">
        <v>118</v>
      </c>
      <c r="X36" s="109" t="s">
        <v>230</v>
      </c>
      <c r="Y36" s="109"/>
      <c r="Z36" s="109"/>
      <c r="AA36" s="109"/>
      <c r="AB36" s="134" t="s">
        <v>597</v>
      </c>
      <c r="AC36" s="109" t="s">
        <v>117</v>
      </c>
      <c r="AD36" s="106" t="s">
        <v>320</v>
      </c>
      <c r="AE36" s="106" t="s">
        <v>320</v>
      </c>
      <c r="AF36" s="106" t="s">
        <v>320</v>
      </c>
      <c r="AG36" s="107" t="s">
        <v>704</v>
      </c>
      <c r="AH36" s="107" t="s">
        <v>630</v>
      </c>
      <c r="AI36" s="238">
        <v>2</v>
      </c>
      <c r="AJ36" s="238"/>
      <c r="AK36" s="240">
        <f t="shared" si="12"/>
        <v>0</v>
      </c>
      <c r="AL36" s="195"/>
      <c r="AM36" s="186"/>
    </row>
    <row r="37" spans="1:39" ht="94.5" customHeight="1">
      <c r="A37" s="97">
        <f t="shared" si="13"/>
        <v>30</v>
      </c>
      <c r="B37" s="122" t="s">
        <v>244</v>
      </c>
      <c r="C37" s="122" t="s">
        <v>253</v>
      </c>
      <c r="D37" s="101" t="s">
        <v>250</v>
      </c>
      <c r="E37" s="333"/>
      <c r="F37" s="187" t="s">
        <v>117</v>
      </c>
      <c r="G37" s="50" t="s">
        <v>119</v>
      </c>
      <c r="H37" s="43" t="s">
        <v>130</v>
      </c>
      <c r="I37" s="43" t="s">
        <v>321</v>
      </c>
      <c r="J37" s="43" t="s">
        <v>322</v>
      </c>
      <c r="K37" s="43" t="s">
        <v>289</v>
      </c>
      <c r="L37" s="43" t="s">
        <v>323</v>
      </c>
      <c r="M37" s="43" t="s">
        <v>324</v>
      </c>
      <c r="N37" s="188">
        <v>8</v>
      </c>
      <c r="O37" s="188">
        <v>2</v>
      </c>
      <c r="P37" s="188">
        <v>3</v>
      </c>
      <c r="Q37" s="52">
        <f t="shared" si="4"/>
        <v>6</v>
      </c>
      <c r="R37" s="52" t="str">
        <f t="shared" si="5"/>
        <v>Medio</v>
      </c>
      <c r="S37" s="52">
        <v>10</v>
      </c>
      <c r="T37" s="52">
        <f t="shared" si="6"/>
        <v>60</v>
      </c>
      <c r="U37" s="52" t="str">
        <f t="shared" si="7"/>
        <v>III</v>
      </c>
      <c r="V37" s="44" t="str">
        <f>VLOOKUP(U37,Criterios!$A$18:$E$21,3,FALSE)</f>
        <v>MEJORABLE Mejorar si es posible. Sería conveniente justificar la intervención y su rentabilidad.</v>
      </c>
      <c r="W37" s="52" t="s">
        <v>118</v>
      </c>
      <c r="X37" s="52" t="s">
        <v>230</v>
      </c>
      <c r="Y37" s="52"/>
      <c r="Z37" s="52"/>
      <c r="AA37" s="52"/>
      <c r="AB37" s="53" t="s">
        <v>325</v>
      </c>
      <c r="AC37" s="52" t="s">
        <v>117</v>
      </c>
      <c r="AD37" s="44" t="s">
        <v>320</v>
      </c>
      <c r="AE37" s="44" t="s">
        <v>320</v>
      </c>
      <c r="AF37" s="44" t="s">
        <v>326</v>
      </c>
      <c r="AG37" s="44" t="s">
        <v>638</v>
      </c>
      <c r="AH37" s="44" t="s">
        <v>320</v>
      </c>
      <c r="AI37" s="238">
        <v>5</v>
      </c>
      <c r="AJ37" s="238"/>
      <c r="AK37" s="240">
        <f t="shared" si="12"/>
        <v>0</v>
      </c>
      <c r="AL37" s="195"/>
      <c r="AM37" s="186"/>
    </row>
    <row r="38" spans="1:39" ht="108.75" customHeight="1">
      <c r="A38" s="97">
        <f t="shared" si="13"/>
        <v>31</v>
      </c>
      <c r="B38" s="122" t="s">
        <v>244</v>
      </c>
      <c r="C38" s="122" t="s">
        <v>253</v>
      </c>
      <c r="D38" s="101" t="s">
        <v>250</v>
      </c>
      <c r="E38" s="333"/>
      <c r="F38" s="187" t="s">
        <v>117</v>
      </c>
      <c r="G38" s="50" t="s">
        <v>122</v>
      </c>
      <c r="H38" s="43" t="s">
        <v>152</v>
      </c>
      <c r="I38" s="43" t="s">
        <v>412</v>
      </c>
      <c r="J38" s="43" t="s">
        <v>327</v>
      </c>
      <c r="K38" s="43" t="s">
        <v>328</v>
      </c>
      <c r="L38" s="43" t="s">
        <v>328</v>
      </c>
      <c r="M38" s="43" t="s">
        <v>637</v>
      </c>
      <c r="N38" s="188">
        <v>8</v>
      </c>
      <c r="O38" s="188">
        <v>2</v>
      </c>
      <c r="P38" s="188">
        <v>2</v>
      </c>
      <c r="Q38" s="52">
        <f t="shared" si="4"/>
        <v>4</v>
      </c>
      <c r="R38" s="52" t="str">
        <f t="shared" si="5"/>
        <v>Bajo</v>
      </c>
      <c r="S38" s="52">
        <v>10</v>
      </c>
      <c r="T38" s="52">
        <f t="shared" si="6"/>
        <v>40</v>
      </c>
      <c r="U38" s="52" t="str">
        <f t="shared" si="7"/>
        <v>III</v>
      </c>
      <c r="V38" s="44" t="str">
        <f>VLOOKUP(U38,Criterios!$A$18:$E$21,3,FALSE)</f>
        <v>MEJORABLE Mejorar si es posible. Sería conveniente justificar la intervención y su rentabilidad.</v>
      </c>
      <c r="W38" s="52" t="s">
        <v>118</v>
      </c>
      <c r="X38" s="52" t="s">
        <v>230</v>
      </c>
      <c r="Y38" s="52"/>
      <c r="Z38" s="52"/>
      <c r="AA38" s="52"/>
      <c r="AB38" s="53" t="s">
        <v>330</v>
      </c>
      <c r="AC38" s="52" t="s">
        <v>117</v>
      </c>
      <c r="AD38" s="44" t="s">
        <v>320</v>
      </c>
      <c r="AE38" s="44" t="s">
        <v>320</v>
      </c>
      <c r="AF38" s="44" t="s">
        <v>320</v>
      </c>
      <c r="AG38" s="44" t="s">
        <v>697</v>
      </c>
      <c r="AH38" s="44" t="s">
        <v>320</v>
      </c>
      <c r="AI38" s="238">
        <v>2</v>
      </c>
      <c r="AJ38" s="238"/>
      <c r="AK38" s="240">
        <f t="shared" si="12"/>
        <v>0</v>
      </c>
      <c r="AL38" s="195"/>
      <c r="AM38" s="186"/>
    </row>
    <row r="39" spans="1:39" ht="66" customHeight="1">
      <c r="A39" s="97">
        <f t="shared" si="13"/>
        <v>32</v>
      </c>
      <c r="B39" s="122" t="s">
        <v>244</v>
      </c>
      <c r="C39" s="122" t="s">
        <v>253</v>
      </c>
      <c r="D39" s="101" t="s">
        <v>250</v>
      </c>
      <c r="E39" s="333"/>
      <c r="F39" s="187" t="s">
        <v>117</v>
      </c>
      <c r="G39" s="50" t="s">
        <v>122</v>
      </c>
      <c r="H39" s="43" t="s">
        <v>153</v>
      </c>
      <c r="I39" s="43" t="s">
        <v>332</v>
      </c>
      <c r="J39" s="43" t="s">
        <v>331</v>
      </c>
      <c r="K39" s="43" t="s">
        <v>278</v>
      </c>
      <c r="L39" s="43" t="s">
        <v>293</v>
      </c>
      <c r="M39" s="43" t="s">
        <v>467</v>
      </c>
      <c r="N39" s="188">
        <v>8</v>
      </c>
      <c r="O39" s="188">
        <v>2</v>
      </c>
      <c r="P39" s="188">
        <v>3</v>
      </c>
      <c r="Q39" s="52">
        <f t="shared" si="4"/>
        <v>6</v>
      </c>
      <c r="R39" s="52" t="str">
        <f t="shared" si="5"/>
        <v>Medio</v>
      </c>
      <c r="S39" s="52">
        <v>10</v>
      </c>
      <c r="T39" s="52">
        <f t="shared" si="6"/>
        <v>60</v>
      </c>
      <c r="U39" s="52" t="str">
        <f t="shared" si="7"/>
        <v>III</v>
      </c>
      <c r="V39" s="44" t="str">
        <f>VLOOKUP(U39,Criterios!$A$18:$E$21,3,FALSE)</f>
        <v>MEJORABLE Mejorar si es posible. Sería conveniente justificar la intervención y su rentabilidad.</v>
      </c>
      <c r="W39" s="52" t="s">
        <v>118</v>
      </c>
      <c r="X39" s="52" t="s">
        <v>230</v>
      </c>
      <c r="Y39" s="52"/>
      <c r="Z39" s="52"/>
      <c r="AA39" s="52"/>
      <c r="AB39" s="53" t="s">
        <v>333</v>
      </c>
      <c r="AC39" s="52" t="s">
        <v>117</v>
      </c>
      <c r="AD39" s="44" t="s">
        <v>320</v>
      </c>
      <c r="AE39" s="44" t="s">
        <v>279</v>
      </c>
      <c r="AF39" s="44" t="s">
        <v>334</v>
      </c>
      <c r="AG39" s="44" t="s">
        <v>659</v>
      </c>
      <c r="AH39" s="44" t="s">
        <v>320</v>
      </c>
      <c r="AI39" s="238">
        <v>7</v>
      </c>
      <c r="AJ39" s="238"/>
      <c r="AK39" s="240">
        <f t="shared" si="12"/>
        <v>0</v>
      </c>
      <c r="AL39" s="195"/>
      <c r="AM39" s="186"/>
    </row>
    <row r="40" spans="1:39" ht="96" customHeight="1">
      <c r="A40" s="97">
        <f t="shared" si="13"/>
        <v>33</v>
      </c>
      <c r="B40" s="122" t="s">
        <v>244</v>
      </c>
      <c r="C40" s="122" t="s">
        <v>253</v>
      </c>
      <c r="D40" s="101" t="s">
        <v>250</v>
      </c>
      <c r="E40" s="333"/>
      <c r="F40" s="187" t="s">
        <v>117</v>
      </c>
      <c r="G40" s="50" t="s">
        <v>122</v>
      </c>
      <c r="H40" s="43" t="s">
        <v>155</v>
      </c>
      <c r="I40" s="43" t="s">
        <v>335</v>
      </c>
      <c r="J40" s="43" t="s">
        <v>337</v>
      </c>
      <c r="K40" s="43" t="s">
        <v>328</v>
      </c>
      <c r="L40" s="43" t="s">
        <v>328</v>
      </c>
      <c r="M40" s="43" t="s">
        <v>338</v>
      </c>
      <c r="N40" s="188">
        <v>8</v>
      </c>
      <c r="O40" s="188">
        <v>2</v>
      </c>
      <c r="P40" s="188">
        <v>2</v>
      </c>
      <c r="Q40" s="52">
        <f t="shared" ref="Q40:Q68" si="18">O40*P40</f>
        <v>4</v>
      </c>
      <c r="R40" s="52" t="str">
        <f t="shared" ref="R40:R68" si="19">IF(Q40&gt;23,"Muy Alto ",IF(Q40&gt;9,"Alto",IF(Q40&gt;5,"Medio","Bajo")))</f>
        <v>Bajo</v>
      </c>
      <c r="S40" s="52">
        <v>10</v>
      </c>
      <c r="T40" s="52">
        <f t="shared" ref="T40:T68" si="20">Q40*S40</f>
        <v>40</v>
      </c>
      <c r="U40" s="52" t="str">
        <f t="shared" ref="U40:U68" si="21">IF(T40&gt;501,"I",IF(T40&gt;149,"II",IF(T40&gt;39,"III","IV")))</f>
        <v>III</v>
      </c>
      <c r="V40" s="44" t="str">
        <f>VLOOKUP(U40,Criterios!$A$18:$E$21,3,FALSE)</f>
        <v>MEJORABLE Mejorar si es posible. Sería conveniente justificar la intervención y su rentabilidad.</v>
      </c>
      <c r="W40" s="52" t="s">
        <v>118</v>
      </c>
      <c r="X40" s="52" t="s">
        <v>230</v>
      </c>
      <c r="Y40" s="52"/>
      <c r="Z40" s="52"/>
      <c r="AA40" s="52"/>
      <c r="AB40" s="53" t="s">
        <v>343</v>
      </c>
      <c r="AC40" s="52" t="s">
        <v>117</v>
      </c>
      <c r="AD40" s="44" t="s">
        <v>320</v>
      </c>
      <c r="AE40" s="44" t="s">
        <v>320</v>
      </c>
      <c r="AF40" s="44" t="s">
        <v>320</v>
      </c>
      <c r="AG40" s="44" t="s">
        <v>663</v>
      </c>
      <c r="AH40" s="44" t="s">
        <v>320</v>
      </c>
      <c r="AI40" s="238">
        <v>2</v>
      </c>
      <c r="AJ40" s="238"/>
      <c r="AK40" s="240">
        <f t="shared" si="12"/>
        <v>0</v>
      </c>
      <c r="AL40" s="195"/>
      <c r="AM40" s="186"/>
    </row>
    <row r="41" spans="1:39" ht="84.75" customHeight="1">
      <c r="A41" s="97">
        <f>+A40+1</f>
        <v>34</v>
      </c>
      <c r="B41" s="122" t="s">
        <v>244</v>
      </c>
      <c r="C41" s="122" t="s">
        <v>253</v>
      </c>
      <c r="D41" s="101" t="s">
        <v>250</v>
      </c>
      <c r="E41" s="333"/>
      <c r="F41" s="187" t="s">
        <v>117</v>
      </c>
      <c r="G41" s="50" t="s">
        <v>122</v>
      </c>
      <c r="H41" s="43" t="s">
        <v>158</v>
      </c>
      <c r="I41" s="43" t="s">
        <v>336</v>
      </c>
      <c r="J41" s="43" t="s">
        <v>339</v>
      </c>
      <c r="K41" s="43" t="s">
        <v>340</v>
      </c>
      <c r="L41" s="43" t="s">
        <v>341</v>
      </c>
      <c r="M41" s="43" t="s">
        <v>342</v>
      </c>
      <c r="N41" s="188">
        <v>8</v>
      </c>
      <c r="O41" s="188">
        <v>2</v>
      </c>
      <c r="P41" s="188">
        <v>3</v>
      </c>
      <c r="Q41" s="52">
        <f t="shared" si="18"/>
        <v>6</v>
      </c>
      <c r="R41" s="52" t="str">
        <f t="shared" si="19"/>
        <v>Medio</v>
      </c>
      <c r="S41" s="52">
        <v>10</v>
      </c>
      <c r="T41" s="52">
        <f t="shared" si="20"/>
        <v>60</v>
      </c>
      <c r="U41" s="52" t="str">
        <f t="shared" si="21"/>
        <v>III</v>
      </c>
      <c r="V41" s="44" t="str">
        <f>VLOOKUP(U41,Criterios!$A$18:$E$21,3,FALSE)</f>
        <v>MEJORABLE Mejorar si es posible. Sería conveniente justificar la intervención y su rentabilidad.</v>
      </c>
      <c r="W41" s="52" t="s">
        <v>118</v>
      </c>
      <c r="X41" s="52" t="s">
        <v>230</v>
      </c>
      <c r="Y41" s="52"/>
      <c r="Z41" s="52"/>
      <c r="AA41" s="52"/>
      <c r="AB41" s="53" t="s">
        <v>333</v>
      </c>
      <c r="AC41" s="52" t="s">
        <v>117</v>
      </c>
      <c r="AD41" s="44" t="s">
        <v>320</v>
      </c>
      <c r="AE41" s="44" t="s">
        <v>320</v>
      </c>
      <c r="AF41" s="44" t="s">
        <v>320</v>
      </c>
      <c r="AG41" s="44" t="s">
        <v>660</v>
      </c>
      <c r="AH41" s="44" t="s">
        <v>320</v>
      </c>
      <c r="AI41" s="238">
        <v>3</v>
      </c>
      <c r="AJ41" s="238"/>
      <c r="AK41" s="240">
        <f t="shared" si="12"/>
        <v>0</v>
      </c>
      <c r="AL41" s="195"/>
      <c r="AM41" s="186"/>
    </row>
    <row r="42" spans="1:39" ht="136.5" customHeight="1">
      <c r="A42" s="97">
        <f>+A41+1</f>
        <v>35</v>
      </c>
      <c r="B42" s="122" t="s">
        <v>244</v>
      </c>
      <c r="C42" s="122" t="s">
        <v>253</v>
      </c>
      <c r="D42" s="101" t="s">
        <v>250</v>
      </c>
      <c r="E42" s="333"/>
      <c r="F42" s="187" t="s">
        <v>117</v>
      </c>
      <c r="G42" s="43" t="s">
        <v>127</v>
      </c>
      <c r="H42" s="43" t="s">
        <v>161</v>
      </c>
      <c r="I42" s="43" t="s">
        <v>414</v>
      </c>
      <c r="J42" s="43" t="s">
        <v>415</v>
      </c>
      <c r="K42" s="43" t="s">
        <v>416</v>
      </c>
      <c r="L42" s="43" t="s">
        <v>328</v>
      </c>
      <c r="M42" s="43" t="s">
        <v>417</v>
      </c>
      <c r="N42" s="188">
        <v>4</v>
      </c>
      <c r="O42" s="188">
        <v>2</v>
      </c>
      <c r="P42" s="188">
        <v>3</v>
      </c>
      <c r="Q42" s="52">
        <f t="shared" si="18"/>
        <v>6</v>
      </c>
      <c r="R42" s="52" t="str">
        <f t="shared" si="19"/>
        <v>Medio</v>
      </c>
      <c r="S42" s="52">
        <v>10</v>
      </c>
      <c r="T42" s="52">
        <f t="shared" si="20"/>
        <v>60</v>
      </c>
      <c r="U42" s="52" t="str">
        <f t="shared" si="21"/>
        <v>III</v>
      </c>
      <c r="V42" s="44" t="str">
        <f>VLOOKUP(U42,Criterios!$A$18:$E$21,3,FALSE)</f>
        <v>MEJORABLE Mejorar si es posible. Sería conveniente justificar la intervención y su rentabilidad.</v>
      </c>
      <c r="W42" s="52" t="s">
        <v>118</v>
      </c>
      <c r="X42" s="52" t="s">
        <v>230</v>
      </c>
      <c r="Y42" s="52"/>
      <c r="Z42" s="52"/>
      <c r="AA42" s="52"/>
      <c r="AB42" s="53" t="s">
        <v>418</v>
      </c>
      <c r="AC42" s="52" t="s">
        <v>117</v>
      </c>
      <c r="AD42" s="44" t="s">
        <v>413</v>
      </c>
      <c r="AE42" s="44" t="s">
        <v>419</v>
      </c>
      <c r="AF42" s="44" t="s">
        <v>320</v>
      </c>
      <c r="AG42" s="44" t="s">
        <v>688</v>
      </c>
      <c r="AH42" s="44" t="s">
        <v>420</v>
      </c>
      <c r="AI42" s="238">
        <v>5</v>
      </c>
      <c r="AJ42" s="238"/>
      <c r="AK42" s="240">
        <f t="shared" si="12"/>
        <v>0</v>
      </c>
      <c r="AL42" s="195"/>
      <c r="AM42" s="186"/>
    </row>
    <row r="43" spans="1:39" ht="99" customHeight="1">
      <c r="A43" s="97">
        <f t="shared" si="13"/>
        <v>36</v>
      </c>
      <c r="B43" s="122" t="s">
        <v>244</v>
      </c>
      <c r="C43" s="122" t="s">
        <v>253</v>
      </c>
      <c r="D43" s="101" t="s">
        <v>250</v>
      </c>
      <c r="E43" s="333"/>
      <c r="F43" s="187" t="s">
        <v>117</v>
      </c>
      <c r="G43" s="43" t="s">
        <v>127</v>
      </c>
      <c r="H43" s="43" t="s">
        <v>163</v>
      </c>
      <c r="I43" s="43" t="s">
        <v>421</v>
      </c>
      <c r="J43" s="43" t="s">
        <v>345</v>
      </c>
      <c r="K43" s="43" t="s">
        <v>687</v>
      </c>
      <c r="L43" s="43" t="s">
        <v>346</v>
      </c>
      <c r="M43" s="43" t="s">
        <v>423</v>
      </c>
      <c r="N43" s="188">
        <v>4</v>
      </c>
      <c r="O43" s="188">
        <v>2</v>
      </c>
      <c r="P43" s="188">
        <v>3</v>
      </c>
      <c r="Q43" s="52">
        <f t="shared" si="18"/>
        <v>6</v>
      </c>
      <c r="R43" s="52" t="str">
        <f t="shared" si="19"/>
        <v>Medio</v>
      </c>
      <c r="S43" s="52">
        <v>10</v>
      </c>
      <c r="T43" s="52">
        <f t="shared" si="20"/>
        <v>60</v>
      </c>
      <c r="U43" s="52" t="str">
        <f t="shared" si="21"/>
        <v>III</v>
      </c>
      <c r="V43" s="44" t="str">
        <f>VLOOKUP(U43,Criterios!$A$18:$E$21,3,FALSE)</f>
        <v>MEJORABLE Mejorar si es posible. Sería conveniente justificar la intervención y su rentabilidad.</v>
      </c>
      <c r="W43" s="52" t="s">
        <v>118</v>
      </c>
      <c r="X43" s="52" t="s">
        <v>230</v>
      </c>
      <c r="Y43" s="52"/>
      <c r="Z43" s="52"/>
      <c r="AA43" s="52"/>
      <c r="AB43" s="53" t="s">
        <v>424</v>
      </c>
      <c r="AC43" s="52" t="s">
        <v>117</v>
      </c>
      <c r="AD43" s="44" t="s">
        <v>320</v>
      </c>
      <c r="AE43" s="44" t="s">
        <v>320</v>
      </c>
      <c r="AF43" s="44" t="s">
        <v>320</v>
      </c>
      <c r="AG43" s="44" t="s">
        <v>666</v>
      </c>
      <c r="AH43" s="44" t="s">
        <v>320</v>
      </c>
      <c r="AI43" s="238">
        <v>4</v>
      </c>
      <c r="AJ43" s="238"/>
      <c r="AK43" s="240">
        <f t="shared" si="12"/>
        <v>0</v>
      </c>
      <c r="AL43" s="195"/>
      <c r="AM43" s="186"/>
    </row>
    <row r="44" spans="1:39" ht="163.5" customHeight="1">
      <c r="A44" s="97">
        <f t="shared" si="13"/>
        <v>37</v>
      </c>
      <c r="B44" s="122" t="s">
        <v>244</v>
      </c>
      <c r="C44" s="122" t="s">
        <v>253</v>
      </c>
      <c r="D44" s="101" t="s">
        <v>250</v>
      </c>
      <c r="E44" s="333"/>
      <c r="F44" s="187" t="s">
        <v>117</v>
      </c>
      <c r="G44" s="50" t="s">
        <v>125</v>
      </c>
      <c r="H44" s="43" t="s">
        <v>187</v>
      </c>
      <c r="I44" s="43" t="s">
        <v>348</v>
      </c>
      <c r="J44" s="43" t="s">
        <v>353</v>
      </c>
      <c r="K44" s="43" t="s">
        <v>354</v>
      </c>
      <c r="L44" s="43" t="s">
        <v>355</v>
      </c>
      <c r="M44" s="43" t="s">
        <v>468</v>
      </c>
      <c r="N44" s="188">
        <v>8</v>
      </c>
      <c r="O44" s="188">
        <v>2</v>
      </c>
      <c r="P44" s="188">
        <v>3</v>
      </c>
      <c r="Q44" s="52">
        <f t="shared" si="18"/>
        <v>6</v>
      </c>
      <c r="R44" s="52" t="str">
        <f t="shared" si="19"/>
        <v>Medio</v>
      </c>
      <c r="S44" s="52">
        <v>10</v>
      </c>
      <c r="T44" s="52">
        <f t="shared" si="20"/>
        <v>60</v>
      </c>
      <c r="U44" s="52" t="str">
        <f t="shared" si="21"/>
        <v>III</v>
      </c>
      <c r="V44" s="44" t="str">
        <f>VLOOKUP(U44,Criterios!$A$18:$E$21,3,FALSE)</f>
        <v>MEJORABLE Mejorar si es posible. Sería conveniente justificar la intervención y su rentabilidad.</v>
      </c>
      <c r="W44" s="52" t="s">
        <v>118</v>
      </c>
      <c r="X44" s="52" t="s">
        <v>230</v>
      </c>
      <c r="Y44" s="52"/>
      <c r="Z44" s="52"/>
      <c r="AA44" s="52"/>
      <c r="AB44" s="53" t="s">
        <v>360</v>
      </c>
      <c r="AC44" s="52" t="s">
        <v>117</v>
      </c>
      <c r="AD44" s="44" t="s">
        <v>320</v>
      </c>
      <c r="AE44" s="44" t="s">
        <v>320</v>
      </c>
      <c r="AF44" s="44" t="s">
        <v>320</v>
      </c>
      <c r="AG44" s="44" t="s">
        <v>669</v>
      </c>
      <c r="AH44" s="44" t="s">
        <v>320</v>
      </c>
      <c r="AI44" s="238">
        <v>6</v>
      </c>
      <c r="AJ44" s="238"/>
      <c r="AK44" s="240">
        <f t="shared" si="12"/>
        <v>0</v>
      </c>
      <c r="AL44" s="195"/>
      <c r="AM44" s="186"/>
    </row>
    <row r="45" spans="1:39" ht="125.25" customHeight="1">
      <c r="A45" s="97">
        <f t="shared" si="13"/>
        <v>38</v>
      </c>
      <c r="B45" s="122" t="s">
        <v>244</v>
      </c>
      <c r="C45" s="122" t="s">
        <v>253</v>
      </c>
      <c r="D45" s="101" t="s">
        <v>250</v>
      </c>
      <c r="E45" s="333"/>
      <c r="F45" s="187" t="s">
        <v>117</v>
      </c>
      <c r="G45" s="50" t="s">
        <v>125</v>
      </c>
      <c r="H45" s="43" t="s">
        <v>188</v>
      </c>
      <c r="I45" s="43" t="s">
        <v>349</v>
      </c>
      <c r="J45" s="43" t="s">
        <v>357</v>
      </c>
      <c r="K45" s="43" t="s">
        <v>354</v>
      </c>
      <c r="L45" s="43" t="s">
        <v>355</v>
      </c>
      <c r="M45" s="43" t="s">
        <v>468</v>
      </c>
      <c r="N45" s="188">
        <v>8</v>
      </c>
      <c r="O45" s="188">
        <v>2</v>
      </c>
      <c r="P45" s="188">
        <v>3</v>
      </c>
      <c r="Q45" s="52">
        <f t="shared" si="18"/>
        <v>6</v>
      </c>
      <c r="R45" s="52" t="str">
        <f t="shared" si="19"/>
        <v>Medio</v>
      </c>
      <c r="S45" s="52">
        <v>10</v>
      </c>
      <c r="T45" s="52">
        <f t="shared" si="20"/>
        <v>60</v>
      </c>
      <c r="U45" s="52" t="str">
        <f t="shared" si="21"/>
        <v>III</v>
      </c>
      <c r="V45" s="44" t="str">
        <f>VLOOKUP(U45,Criterios!$A$18:$E$21,3,FALSE)</f>
        <v>MEJORABLE Mejorar si es posible. Sería conveniente justificar la intervención y su rentabilidad.</v>
      </c>
      <c r="W45" s="52" t="s">
        <v>118</v>
      </c>
      <c r="X45" s="52" t="s">
        <v>230</v>
      </c>
      <c r="Y45" s="52"/>
      <c r="Z45" s="52"/>
      <c r="AA45" s="52"/>
      <c r="AB45" s="53" t="s">
        <v>360</v>
      </c>
      <c r="AC45" s="52" t="s">
        <v>117</v>
      </c>
      <c r="AD45" s="44" t="s">
        <v>320</v>
      </c>
      <c r="AE45" s="44" t="s">
        <v>320</v>
      </c>
      <c r="AF45" s="44" t="s">
        <v>320</v>
      </c>
      <c r="AG45" s="44" t="s">
        <v>669</v>
      </c>
      <c r="AH45" s="44" t="s">
        <v>320</v>
      </c>
      <c r="AI45" s="238">
        <v>6</v>
      </c>
      <c r="AJ45" s="238"/>
      <c r="AK45" s="240">
        <f t="shared" si="12"/>
        <v>0</v>
      </c>
      <c r="AL45" s="195"/>
      <c r="AM45" s="186"/>
    </row>
    <row r="46" spans="1:39" ht="93" customHeight="1">
      <c r="A46" s="97">
        <f t="shared" si="13"/>
        <v>39</v>
      </c>
      <c r="B46" s="122" t="s">
        <v>244</v>
      </c>
      <c r="C46" s="122" t="s">
        <v>253</v>
      </c>
      <c r="D46" s="101" t="s">
        <v>250</v>
      </c>
      <c r="E46" s="333"/>
      <c r="F46" s="187" t="s">
        <v>117</v>
      </c>
      <c r="G46" s="50" t="s">
        <v>125</v>
      </c>
      <c r="H46" s="43" t="s">
        <v>189</v>
      </c>
      <c r="I46" s="43" t="s">
        <v>350</v>
      </c>
      <c r="J46" s="43" t="s">
        <v>358</v>
      </c>
      <c r="K46" s="43" t="s">
        <v>354</v>
      </c>
      <c r="L46" s="43" t="s">
        <v>355</v>
      </c>
      <c r="M46" s="43" t="s">
        <v>468</v>
      </c>
      <c r="N46" s="188">
        <v>8</v>
      </c>
      <c r="O46" s="188">
        <v>2</v>
      </c>
      <c r="P46" s="188">
        <v>3</v>
      </c>
      <c r="Q46" s="52">
        <f t="shared" si="18"/>
        <v>6</v>
      </c>
      <c r="R46" s="52" t="str">
        <f t="shared" si="19"/>
        <v>Medio</v>
      </c>
      <c r="S46" s="52">
        <v>10</v>
      </c>
      <c r="T46" s="52">
        <f t="shared" si="20"/>
        <v>60</v>
      </c>
      <c r="U46" s="52" t="str">
        <f t="shared" si="21"/>
        <v>III</v>
      </c>
      <c r="V46" s="44" t="str">
        <f>VLOOKUP(U46,Criterios!$A$18:$E$21,3,FALSE)</f>
        <v>MEJORABLE Mejorar si es posible. Sería conveniente justificar la intervención y su rentabilidad.</v>
      </c>
      <c r="W46" s="52" t="s">
        <v>118</v>
      </c>
      <c r="X46" s="52" t="s">
        <v>230</v>
      </c>
      <c r="Y46" s="52"/>
      <c r="Z46" s="52"/>
      <c r="AA46" s="52"/>
      <c r="AB46" s="53" t="s">
        <v>360</v>
      </c>
      <c r="AC46" s="52" t="s">
        <v>117</v>
      </c>
      <c r="AD46" s="44" t="s">
        <v>320</v>
      </c>
      <c r="AE46" s="44" t="s">
        <v>320</v>
      </c>
      <c r="AF46" s="44" t="s">
        <v>320</v>
      </c>
      <c r="AG46" s="44" t="s">
        <v>669</v>
      </c>
      <c r="AH46" s="44" t="s">
        <v>320</v>
      </c>
      <c r="AI46" s="238">
        <v>6</v>
      </c>
      <c r="AJ46" s="238"/>
      <c r="AK46" s="240">
        <f t="shared" si="12"/>
        <v>0</v>
      </c>
      <c r="AL46" s="195"/>
      <c r="AM46" s="186"/>
    </row>
    <row r="47" spans="1:39" ht="98.25" customHeight="1">
      <c r="A47" s="97">
        <f t="shared" si="13"/>
        <v>40</v>
      </c>
      <c r="B47" s="122" t="s">
        <v>244</v>
      </c>
      <c r="C47" s="122" t="s">
        <v>253</v>
      </c>
      <c r="D47" s="101" t="s">
        <v>250</v>
      </c>
      <c r="E47" s="333"/>
      <c r="F47" s="187" t="s">
        <v>117</v>
      </c>
      <c r="G47" s="50" t="s">
        <v>125</v>
      </c>
      <c r="H47" s="43" t="s">
        <v>190</v>
      </c>
      <c r="I47" s="43" t="s">
        <v>351</v>
      </c>
      <c r="J47" s="43" t="s">
        <v>359</v>
      </c>
      <c r="K47" s="43" t="s">
        <v>354</v>
      </c>
      <c r="L47" s="43" t="s">
        <v>355</v>
      </c>
      <c r="M47" s="43" t="s">
        <v>468</v>
      </c>
      <c r="N47" s="188">
        <v>8</v>
      </c>
      <c r="O47" s="188">
        <v>2</v>
      </c>
      <c r="P47" s="188">
        <v>3</v>
      </c>
      <c r="Q47" s="52">
        <f t="shared" si="18"/>
        <v>6</v>
      </c>
      <c r="R47" s="52" t="str">
        <f t="shared" si="19"/>
        <v>Medio</v>
      </c>
      <c r="S47" s="52">
        <v>10</v>
      </c>
      <c r="T47" s="52">
        <f t="shared" si="20"/>
        <v>60</v>
      </c>
      <c r="U47" s="52" t="str">
        <f t="shared" si="21"/>
        <v>III</v>
      </c>
      <c r="V47" s="44" t="str">
        <f>VLOOKUP(U47,Criterios!$A$18:$E$21,3,FALSE)</f>
        <v>MEJORABLE Mejorar si es posible. Sería conveniente justificar la intervención y su rentabilidad.</v>
      </c>
      <c r="W47" s="52" t="s">
        <v>118</v>
      </c>
      <c r="X47" s="52" t="s">
        <v>230</v>
      </c>
      <c r="Y47" s="52"/>
      <c r="Z47" s="52"/>
      <c r="AA47" s="52"/>
      <c r="AB47" s="53" t="s">
        <v>360</v>
      </c>
      <c r="AC47" s="52" t="s">
        <v>117</v>
      </c>
      <c r="AD47" s="44" t="s">
        <v>320</v>
      </c>
      <c r="AE47" s="44" t="s">
        <v>320</v>
      </c>
      <c r="AF47" s="44" t="s">
        <v>320</v>
      </c>
      <c r="AG47" s="44" t="s">
        <v>669</v>
      </c>
      <c r="AH47" s="44" t="s">
        <v>320</v>
      </c>
      <c r="AI47" s="238">
        <v>6</v>
      </c>
      <c r="AJ47" s="238"/>
      <c r="AK47" s="240">
        <f t="shared" si="12"/>
        <v>0</v>
      </c>
      <c r="AL47" s="195"/>
      <c r="AM47" s="186"/>
    </row>
    <row r="48" spans="1:39" ht="127.5" customHeight="1">
      <c r="A48" s="97">
        <f t="shared" si="13"/>
        <v>41</v>
      </c>
      <c r="B48" s="122" t="s">
        <v>244</v>
      </c>
      <c r="C48" s="122" t="s">
        <v>253</v>
      </c>
      <c r="D48" s="101" t="s">
        <v>250</v>
      </c>
      <c r="E48" s="333"/>
      <c r="F48" s="187" t="s">
        <v>117</v>
      </c>
      <c r="G48" s="50" t="s">
        <v>125</v>
      </c>
      <c r="H48" s="43" t="s">
        <v>191</v>
      </c>
      <c r="I48" s="43" t="s">
        <v>352</v>
      </c>
      <c r="J48" s="43" t="s">
        <v>358</v>
      </c>
      <c r="K48" s="43" t="s">
        <v>354</v>
      </c>
      <c r="L48" s="43" t="s">
        <v>355</v>
      </c>
      <c r="M48" s="43" t="s">
        <v>468</v>
      </c>
      <c r="N48" s="188">
        <v>8</v>
      </c>
      <c r="O48" s="188">
        <v>2</v>
      </c>
      <c r="P48" s="188">
        <v>3</v>
      </c>
      <c r="Q48" s="52">
        <f t="shared" si="18"/>
        <v>6</v>
      </c>
      <c r="R48" s="52" t="str">
        <f t="shared" si="19"/>
        <v>Medio</v>
      </c>
      <c r="S48" s="52">
        <v>10</v>
      </c>
      <c r="T48" s="52">
        <f t="shared" si="20"/>
        <v>60</v>
      </c>
      <c r="U48" s="52" t="str">
        <f t="shared" si="21"/>
        <v>III</v>
      </c>
      <c r="V48" s="44" t="str">
        <f>VLOOKUP(U48,Criterios!$A$18:$E$21,3,FALSE)</f>
        <v>MEJORABLE Mejorar si es posible. Sería conveniente justificar la intervención y su rentabilidad.</v>
      </c>
      <c r="W48" s="52" t="s">
        <v>118</v>
      </c>
      <c r="X48" s="52" t="s">
        <v>230</v>
      </c>
      <c r="Y48" s="52"/>
      <c r="Z48" s="52"/>
      <c r="AA48" s="52"/>
      <c r="AB48" s="53" t="s">
        <v>360</v>
      </c>
      <c r="AC48" s="52" t="s">
        <v>117</v>
      </c>
      <c r="AD48" s="44" t="s">
        <v>320</v>
      </c>
      <c r="AE48" s="44" t="s">
        <v>320</v>
      </c>
      <c r="AF48" s="44" t="s">
        <v>320</v>
      </c>
      <c r="AG48" s="44" t="s">
        <v>669</v>
      </c>
      <c r="AH48" s="44" t="s">
        <v>320</v>
      </c>
      <c r="AI48" s="238">
        <v>6</v>
      </c>
      <c r="AJ48" s="238"/>
      <c r="AK48" s="240">
        <f t="shared" si="12"/>
        <v>0</v>
      </c>
      <c r="AL48" s="195"/>
      <c r="AM48" s="186"/>
    </row>
    <row r="49" spans="1:39" ht="183.75" customHeight="1">
      <c r="A49" s="97">
        <f t="shared" si="13"/>
        <v>42</v>
      </c>
      <c r="B49" s="122" t="s">
        <v>244</v>
      </c>
      <c r="C49" s="122" t="s">
        <v>253</v>
      </c>
      <c r="D49" s="101" t="s">
        <v>250</v>
      </c>
      <c r="E49" s="333"/>
      <c r="F49" s="187" t="s">
        <v>117</v>
      </c>
      <c r="G49" s="43" t="s">
        <v>120</v>
      </c>
      <c r="H49" s="43" t="s">
        <v>140</v>
      </c>
      <c r="I49" s="43" t="s">
        <v>425</v>
      </c>
      <c r="J49" s="43" t="s">
        <v>361</v>
      </c>
      <c r="K49" s="43" t="s">
        <v>366</v>
      </c>
      <c r="L49" s="43" t="s">
        <v>366</v>
      </c>
      <c r="M49" s="43" t="s">
        <v>368</v>
      </c>
      <c r="N49" s="188">
        <v>8</v>
      </c>
      <c r="O49" s="188">
        <v>2</v>
      </c>
      <c r="P49" s="188">
        <v>3</v>
      </c>
      <c r="Q49" s="52">
        <f t="shared" si="18"/>
        <v>6</v>
      </c>
      <c r="R49" s="52" t="str">
        <f t="shared" si="19"/>
        <v>Medio</v>
      </c>
      <c r="S49" s="52">
        <v>10</v>
      </c>
      <c r="T49" s="52">
        <f t="shared" si="20"/>
        <v>60</v>
      </c>
      <c r="U49" s="52" t="str">
        <f t="shared" si="21"/>
        <v>III</v>
      </c>
      <c r="V49" s="44" t="str">
        <f>VLOOKUP(U49,Criterios!$A$18:$E$21,3,FALSE)</f>
        <v>MEJORABLE Mejorar si es posible. Sería conveniente justificar la intervención y su rentabilidad.</v>
      </c>
      <c r="W49" s="52" t="s">
        <v>118</v>
      </c>
      <c r="X49" s="52" t="s">
        <v>230</v>
      </c>
      <c r="Y49" s="52"/>
      <c r="Z49" s="52"/>
      <c r="AA49" s="52"/>
      <c r="AB49" s="53" t="s">
        <v>433</v>
      </c>
      <c r="AC49" s="52" t="s">
        <v>117</v>
      </c>
      <c r="AD49" s="44" t="s">
        <v>320</v>
      </c>
      <c r="AE49" s="44" t="s">
        <v>320</v>
      </c>
      <c r="AF49" s="44" t="s">
        <v>320</v>
      </c>
      <c r="AG49" s="44" t="s">
        <v>650</v>
      </c>
      <c r="AH49" s="44" t="s">
        <v>320</v>
      </c>
      <c r="AI49" s="238">
        <v>7</v>
      </c>
      <c r="AJ49" s="238"/>
      <c r="AK49" s="240">
        <f t="shared" si="12"/>
        <v>0</v>
      </c>
      <c r="AL49" s="195"/>
      <c r="AM49" s="186"/>
    </row>
    <row r="50" spans="1:39" ht="183" customHeight="1">
      <c r="A50" s="97">
        <f t="shared" si="13"/>
        <v>43</v>
      </c>
      <c r="B50" s="122" t="s">
        <v>244</v>
      </c>
      <c r="C50" s="122" t="s">
        <v>253</v>
      </c>
      <c r="D50" s="101" t="s">
        <v>633</v>
      </c>
      <c r="E50" s="333"/>
      <c r="F50" s="187" t="s">
        <v>117</v>
      </c>
      <c r="G50" s="43" t="s">
        <v>120</v>
      </c>
      <c r="H50" s="43" t="s">
        <v>137</v>
      </c>
      <c r="I50" s="43" t="s">
        <v>427</v>
      </c>
      <c r="J50" s="43" t="s">
        <v>429</v>
      </c>
      <c r="K50" s="43" t="s">
        <v>366</v>
      </c>
      <c r="L50" s="43" t="s">
        <v>431</v>
      </c>
      <c r="M50" s="43" t="s">
        <v>368</v>
      </c>
      <c r="N50" s="188">
        <v>8</v>
      </c>
      <c r="O50" s="188">
        <v>2</v>
      </c>
      <c r="P50" s="188">
        <v>3</v>
      </c>
      <c r="Q50" s="52">
        <f t="shared" si="18"/>
        <v>6</v>
      </c>
      <c r="R50" s="52" t="str">
        <f t="shared" si="19"/>
        <v>Medio</v>
      </c>
      <c r="S50" s="52">
        <v>10</v>
      </c>
      <c r="T50" s="52">
        <f t="shared" si="20"/>
        <v>60</v>
      </c>
      <c r="U50" s="52" t="str">
        <f t="shared" si="21"/>
        <v>III</v>
      </c>
      <c r="V50" s="44" t="str">
        <f>VLOOKUP(U50,Criterios!$A$18:$E$21,3,FALSE)</f>
        <v>MEJORABLE Mejorar si es posible. Sería conveniente justificar la intervención y su rentabilidad.</v>
      </c>
      <c r="W50" s="52" t="s">
        <v>118</v>
      </c>
      <c r="X50" s="52" t="s">
        <v>230</v>
      </c>
      <c r="Y50" s="52"/>
      <c r="Z50" s="52"/>
      <c r="AA50" s="52"/>
      <c r="AB50" s="53" t="s">
        <v>433</v>
      </c>
      <c r="AC50" s="52" t="s">
        <v>117</v>
      </c>
      <c r="AD50" s="44" t="s">
        <v>320</v>
      </c>
      <c r="AE50" s="44" t="s">
        <v>320</v>
      </c>
      <c r="AF50" s="44" t="s">
        <v>634</v>
      </c>
      <c r="AG50" s="44" t="s">
        <v>640</v>
      </c>
      <c r="AH50" s="44" t="s">
        <v>320</v>
      </c>
      <c r="AI50" s="238">
        <v>7</v>
      </c>
      <c r="AJ50" s="238"/>
      <c r="AK50" s="240">
        <f t="shared" si="12"/>
        <v>0</v>
      </c>
      <c r="AL50" s="195"/>
      <c r="AM50" s="186"/>
    </row>
    <row r="51" spans="1:39" ht="183.75" customHeight="1">
      <c r="A51" s="97">
        <f t="shared" si="13"/>
        <v>44</v>
      </c>
      <c r="B51" s="122" t="s">
        <v>244</v>
      </c>
      <c r="C51" s="122" t="s">
        <v>253</v>
      </c>
      <c r="D51" s="101" t="s">
        <v>250</v>
      </c>
      <c r="E51" s="333"/>
      <c r="F51" s="187" t="s">
        <v>117</v>
      </c>
      <c r="G51" s="43" t="s">
        <v>120</v>
      </c>
      <c r="H51" s="43" t="s">
        <v>138</v>
      </c>
      <c r="I51" s="43" t="s">
        <v>426</v>
      </c>
      <c r="J51" s="43" t="s">
        <v>362</v>
      </c>
      <c r="K51" s="43" t="s">
        <v>366</v>
      </c>
      <c r="L51" s="43" t="s">
        <v>366</v>
      </c>
      <c r="M51" s="43" t="s">
        <v>368</v>
      </c>
      <c r="N51" s="188">
        <v>8</v>
      </c>
      <c r="O51" s="188">
        <v>2</v>
      </c>
      <c r="P51" s="188">
        <v>3</v>
      </c>
      <c r="Q51" s="52">
        <f t="shared" si="18"/>
        <v>6</v>
      </c>
      <c r="R51" s="52" t="str">
        <f t="shared" si="19"/>
        <v>Medio</v>
      </c>
      <c r="S51" s="52">
        <v>10</v>
      </c>
      <c r="T51" s="52">
        <f t="shared" si="20"/>
        <v>60</v>
      </c>
      <c r="U51" s="52" t="str">
        <f t="shared" si="21"/>
        <v>III</v>
      </c>
      <c r="V51" s="44" t="str">
        <f>VLOOKUP(U51,Criterios!$A$18:$E$21,3,FALSE)</f>
        <v>MEJORABLE Mejorar si es posible. Sería conveniente justificar la intervención y su rentabilidad.</v>
      </c>
      <c r="W51" s="52" t="s">
        <v>118</v>
      </c>
      <c r="X51" s="52" t="s">
        <v>230</v>
      </c>
      <c r="Y51" s="52"/>
      <c r="Z51" s="52"/>
      <c r="AA51" s="52"/>
      <c r="AB51" s="53" t="s">
        <v>433</v>
      </c>
      <c r="AC51" s="52" t="s">
        <v>117</v>
      </c>
      <c r="AD51" s="44" t="s">
        <v>320</v>
      </c>
      <c r="AE51" s="44" t="s">
        <v>320</v>
      </c>
      <c r="AF51" s="44" t="s">
        <v>643</v>
      </c>
      <c r="AG51" s="44" t="s">
        <v>644</v>
      </c>
      <c r="AH51" s="44" t="s">
        <v>320</v>
      </c>
      <c r="AI51" s="238">
        <v>8</v>
      </c>
      <c r="AJ51" s="238"/>
      <c r="AK51" s="240">
        <f t="shared" si="12"/>
        <v>0</v>
      </c>
      <c r="AL51" s="195"/>
      <c r="AM51" s="186"/>
    </row>
    <row r="52" spans="1:39" ht="168.6" customHeight="1">
      <c r="A52" s="97">
        <f t="shared" si="13"/>
        <v>45</v>
      </c>
      <c r="B52" s="122" t="s">
        <v>244</v>
      </c>
      <c r="C52" s="122" t="s">
        <v>253</v>
      </c>
      <c r="D52" s="101" t="s">
        <v>250</v>
      </c>
      <c r="E52" s="333"/>
      <c r="F52" s="187" t="s">
        <v>117</v>
      </c>
      <c r="G52" s="43" t="s">
        <v>120</v>
      </c>
      <c r="H52" s="43" t="s">
        <v>145</v>
      </c>
      <c r="I52" s="43" t="s">
        <v>428</v>
      </c>
      <c r="J52" s="43" t="s">
        <v>430</v>
      </c>
      <c r="K52" s="43" t="s">
        <v>366</v>
      </c>
      <c r="L52" s="43" t="s">
        <v>431</v>
      </c>
      <c r="M52" s="43" t="s">
        <v>432</v>
      </c>
      <c r="N52" s="188">
        <v>8</v>
      </c>
      <c r="O52" s="188">
        <v>2</v>
      </c>
      <c r="P52" s="188">
        <v>3</v>
      </c>
      <c r="Q52" s="52">
        <f t="shared" si="18"/>
        <v>6</v>
      </c>
      <c r="R52" s="52" t="str">
        <f t="shared" si="19"/>
        <v>Medio</v>
      </c>
      <c r="S52" s="52">
        <v>10</v>
      </c>
      <c r="T52" s="52">
        <f t="shared" si="20"/>
        <v>60</v>
      </c>
      <c r="U52" s="52" t="str">
        <f t="shared" si="21"/>
        <v>III</v>
      </c>
      <c r="V52" s="44" t="str">
        <f>VLOOKUP(U52,Criterios!$A$18:$E$21,3,FALSE)</f>
        <v>MEJORABLE Mejorar si es posible. Sería conveniente justificar la intervención y su rentabilidad.</v>
      </c>
      <c r="W52" s="52" t="s">
        <v>118</v>
      </c>
      <c r="X52" s="52" t="s">
        <v>230</v>
      </c>
      <c r="Y52" s="52"/>
      <c r="Z52" s="52"/>
      <c r="AA52" s="52"/>
      <c r="AB52" s="53" t="s">
        <v>433</v>
      </c>
      <c r="AC52" s="52" t="s">
        <v>117</v>
      </c>
      <c r="AD52" s="44" t="s">
        <v>320</v>
      </c>
      <c r="AE52" s="44" t="s">
        <v>320</v>
      </c>
      <c r="AF52" s="43" t="s">
        <v>643</v>
      </c>
      <c r="AG52" s="43" t="s">
        <v>644</v>
      </c>
      <c r="AH52" s="44" t="s">
        <v>320</v>
      </c>
      <c r="AI52" s="238">
        <v>8</v>
      </c>
      <c r="AJ52" s="238"/>
      <c r="AK52" s="240">
        <f t="shared" si="12"/>
        <v>0</v>
      </c>
      <c r="AL52" s="195"/>
      <c r="AM52" s="186"/>
    </row>
    <row r="53" spans="1:39" ht="96" customHeight="1">
      <c r="A53" s="97">
        <f t="shared" si="13"/>
        <v>46</v>
      </c>
      <c r="B53" s="122" t="s">
        <v>244</v>
      </c>
      <c r="C53" s="122" t="s">
        <v>253</v>
      </c>
      <c r="D53" s="101" t="s">
        <v>250</v>
      </c>
      <c r="E53" s="333"/>
      <c r="F53" s="187" t="s">
        <v>117</v>
      </c>
      <c r="G53" s="43" t="s">
        <v>302</v>
      </c>
      <c r="H53" s="43" t="s">
        <v>186</v>
      </c>
      <c r="I53" s="43" t="s">
        <v>434</v>
      </c>
      <c r="J53" s="43" t="s">
        <v>373</v>
      </c>
      <c r="K53" s="43" t="s">
        <v>374</v>
      </c>
      <c r="L53" s="43" t="s">
        <v>375</v>
      </c>
      <c r="M53" s="43" t="s">
        <v>376</v>
      </c>
      <c r="N53" s="188">
        <v>8</v>
      </c>
      <c r="O53" s="188">
        <v>2</v>
      </c>
      <c r="P53" s="188">
        <v>3</v>
      </c>
      <c r="Q53" s="52">
        <f t="shared" si="18"/>
        <v>6</v>
      </c>
      <c r="R53" s="52" t="str">
        <f t="shared" si="19"/>
        <v>Medio</v>
      </c>
      <c r="S53" s="52">
        <v>10</v>
      </c>
      <c r="T53" s="52">
        <f t="shared" si="20"/>
        <v>60</v>
      </c>
      <c r="U53" s="52" t="str">
        <f t="shared" si="21"/>
        <v>III</v>
      </c>
      <c r="V53" s="44" t="str">
        <f>VLOOKUP(U53,Criterios!$A$18:$E$21,3,FALSE)</f>
        <v>MEJORABLE Mejorar si es posible. Sería conveniente justificar la intervención y su rentabilidad.</v>
      </c>
      <c r="W53" s="52" t="s">
        <v>118</v>
      </c>
      <c r="X53" s="52" t="s">
        <v>230</v>
      </c>
      <c r="Y53" s="52"/>
      <c r="Z53" s="52"/>
      <c r="AA53" s="52"/>
      <c r="AB53" s="53" t="s">
        <v>377</v>
      </c>
      <c r="AC53" s="52" t="s">
        <v>117</v>
      </c>
      <c r="AD53" s="44" t="s">
        <v>320</v>
      </c>
      <c r="AE53" s="44" t="s">
        <v>689</v>
      </c>
      <c r="AF53" s="44" t="s">
        <v>320</v>
      </c>
      <c r="AG53" s="44" t="s">
        <v>690</v>
      </c>
      <c r="AH53" s="44" t="s">
        <v>320</v>
      </c>
      <c r="AI53" s="238">
        <v>3</v>
      </c>
      <c r="AJ53" s="238"/>
      <c r="AK53" s="240">
        <f t="shared" si="12"/>
        <v>0</v>
      </c>
      <c r="AL53" s="195"/>
      <c r="AM53" s="186"/>
    </row>
    <row r="54" spans="1:39" ht="96" customHeight="1">
      <c r="A54" s="97">
        <f t="shared" si="13"/>
        <v>47</v>
      </c>
      <c r="B54" s="122" t="s">
        <v>244</v>
      </c>
      <c r="C54" s="122" t="s">
        <v>253</v>
      </c>
      <c r="D54" s="101" t="s">
        <v>250</v>
      </c>
      <c r="E54" s="333"/>
      <c r="F54" s="187" t="s">
        <v>117</v>
      </c>
      <c r="G54" s="43" t="s">
        <v>302</v>
      </c>
      <c r="H54" s="43" t="s">
        <v>183</v>
      </c>
      <c r="I54" s="43" t="s">
        <v>691</v>
      </c>
      <c r="J54" s="43" t="s">
        <v>435</v>
      </c>
      <c r="K54" s="43" t="s">
        <v>436</v>
      </c>
      <c r="L54" s="43" t="s">
        <v>437</v>
      </c>
      <c r="M54" s="43" t="s">
        <v>423</v>
      </c>
      <c r="N54" s="188">
        <v>8</v>
      </c>
      <c r="O54" s="188">
        <v>2</v>
      </c>
      <c r="P54" s="188">
        <v>3</v>
      </c>
      <c r="Q54" s="52">
        <f t="shared" si="18"/>
        <v>6</v>
      </c>
      <c r="R54" s="52" t="str">
        <f t="shared" si="19"/>
        <v>Medio</v>
      </c>
      <c r="S54" s="52">
        <v>10</v>
      </c>
      <c r="T54" s="52">
        <f t="shared" si="20"/>
        <v>60</v>
      </c>
      <c r="U54" s="52" t="str">
        <f t="shared" si="21"/>
        <v>III</v>
      </c>
      <c r="V54" s="44" t="str">
        <f>VLOOKUP(U54,Criterios!$A$18:$E$21,3,FALSE)</f>
        <v>MEJORABLE Mejorar si es posible. Sería conveniente justificar la intervención y su rentabilidad.</v>
      </c>
      <c r="W54" s="52" t="s">
        <v>118</v>
      </c>
      <c r="X54" s="52" t="s">
        <v>230</v>
      </c>
      <c r="Y54" s="52"/>
      <c r="Z54" s="52"/>
      <c r="AA54" s="52"/>
      <c r="AB54" s="53" t="s">
        <v>438</v>
      </c>
      <c r="AC54" s="52" t="s">
        <v>117</v>
      </c>
      <c r="AD54" s="44" t="s">
        <v>320</v>
      </c>
      <c r="AE54" s="44" t="s">
        <v>320</v>
      </c>
      <c r="AF54" s="44" t="s">
        <v>320</v>
      </c>
      <c r="AG54" s="44" t="s">
        <v>692</v>
      </c>
      <c r="AH54" s="44" t="s">
        <v>439</v>
      </c>
      <c r="AI54" s="238">
        <v>4</v>
      </c>
      <c r="AJ54" s="238"/>
      <c r="AK54" s="240">
        <f t="shared" si="12"/>
        <v>0</v>
      </c>
      <c r="AL54" s="195"/>
      <c r="AM54" s="186"/>
    </row>
    <row r="55" spans="1:39" ht="66" customHeight="1">
      <c r="A55" s="97">
        <f t="shared" si="13"/>
        <v>48</v>
      </c>
      <c r="B55" s="122" t="s">
        <v>244</v>
      </c>
      <c r="C55" s="122" t="s">
        <v>253</v>
      </c>
      <c r="D55" s="101" t="s">
        <v>250</v>
      </c>
      <c r="E55" s="333"/>
      <c r="F55" s="187" t="s">
        <v>117</v>
      </c>
      <c r="G55" s="43" t="s">
        <v>309</v>
      </c>
      <c r="H55" s="43" t="s">
        <v>147</v>
      </c>
      <c r="I55" s="43" t="s">
        <v>380</v>
      </c>
      <c r="J55" s="43" t="s">
        <v>379</v>
      </c>
      <c r="K55" s="43" t="s">
        <v>381</v>
      </c>
      <c r="L55" s="43" t="s">
        <v>469</v>
      </c>
      <c r="M55" s="43" t="s">
        <v>470</v>
      </c>
      <c r="N55" s="188">
        <v>8</v>
      </c>
      <c r="O55" s="188"/>
      <c r="P55" s="188">
        <v>1</v>
      </c>
      <c r="Q55" s="52">
        <f t="shared" si="18"/>
        <v>0</v>
      </c>
      <c r="R55" s="52" t="str">
        <f t="shared" si="19"/>
        <v>Bajo</v>
      </c>
      <c r="S55" s="52">
        <v>10</v>
      </c>
      <c r="T55" s="52">
        <f t="shared" si="20"/>
        <v>0</v>
      </c>
      <c r="U55" s="52" t="str">
        <f t="shared" si="21"/>
        <v>IV</v>
      </c>
      <c r="V55" s="44" t="str">
        <f>VLOOKUP(U55,Criterios!$A$18:$E$21,3,FALSE)</f>
        <v xml:space="preserve">ACEPTABLE Mantener las medidas de control existentes, pero se deberían considerar soluciones o mejoras y se deben hacer comprobaciones periódicas para asegurar que el riesgo aún es aceptable. </v>
      </c>
      <c r="W55" s="52" t="s">
        <v>118</v>
      </c>
      <c r="X55" s="52" t="s">
        <v>230</v>
      </c>
      <c r="Y55" s="52"/>
      <c r="Z55" s="52"/>
      <c r="AA55" s="52"/>
      <c r="AB55" s="53" t="s">
        <v>382</v>
      </c>
      <c r="AC55" s="52" t="s">
        <v>117</v>
      </c>
      <c r="AD55" s="44" t="s">
        <v>320</v>
      </c>
      <c r="AE55" s="44" t="s">
        <v>383</v>
      </c>
      <c r="AF55" s="44" t="s">
        <v>384</v>
      </c>
      <c r="AG55" s="44" t="s">
        <v>652</v>
      </c>
      <c r="AH55" s="44" t="s">
        <v>320</v>
      </c>
      <c r="AI55" s="238">
        <v>5</v>
      </c>
      <c r="AJ55" s="238"/>
      <c r="AK55" s="240">
        <f t="shared" si="12"/>
        <v>0</v>
      </c>
      <c r="AL55" s="195"/>
      <c r="AM55" s="186"/>
    </row>
    <row r="56" spans="1:39" ht="66" customHeight="1">
      <c r="A56" s="97">
        <f t="shared" si="13"/>
        <v>49</v>
      </c>
      <c r="B56" s="122" t="s">
        <v>244</v>
      </c>
      <c r="C56" s="122" t="s">
        <v>253</v>
      </c>
      <c r="D56" s="101" t="s">
        <v>250</v>
      </c>
      <c r="E56" s="333"/>
      <c r="F56" s="187" t="s">
        <v>117</v>
      </c>
      <c r="G56" s="43" t="s">
        <v>310</v>
      </c>
      <c r="H56" s="43" t="s">
        <v>299</v>
      </c>
      <c r="I56" s="43" t="s">
        <v>245</v>
      </c>
      <c r="J56" s="43" t="s">
        <v>385</v>
      </c>
      <c r="K56" s="43" t="s">
        <v>386</v>
      </c>
      <c r="L56" s="43" t="s">
        <v>387</v>
      </c>
      <c r="M56" s="43" t="s">
        <v>471</v>
      </c>
      <c r="N56" s="188">
        <v>8</v>
      </c>
      <c r="O56" s="188">
        <v>2</v>
      </c>
      <c r="P56" s="188">
        <v>3</v>
      </c>
      <c r="Q56" s="52">
        <f t="shared" si="18"/>
        <v>6</v>
      </c>
      <c r="R56" s="52" t="str">
        <f t="shared" si="19"/>
        <v>Medio</v>
      </c>
      <c r="S56" s="52">
        <v>10</v>
      </c>
      <c r="T56" s="52">
        <f t="shared" si="20"/>
        <v>60</v>
      </c>
      <c r="U56" s="52" t="str">
        <f t="shared" si="21"/>
        <v>III</v>
      </c>
      <c r="V56" s="44" t="str">
        <f>VLOOKUP(U56,Criterios!$A$18:$E$21,3,FALSE)</f>
        <v>MEJORABLE Mejorar si es posible. Sería conveniente justificar la intervención y su rentabilidad.</v>
      </c>
      <c r="W56" s="52" t="s">
        <v>118</v>
      </c>
      <c r="X56" s="52" t="s">
        <v>230</v>
      </c>
      <c r="Y56" s="52"/>
      <c r="Z56" s="52"/>
      <c r="AA56" s="52"/>
      <c r="AB56" s="53" t="s">
        <v>389</v>
      </c>
      <c r="AC56" s="52" t="s">
        <v>117</v>
      </c>
      <c r="AD56" s="44" t="s">
        <v>320</v>
      </c>
      <c r="AE56" s="44" t="s">
        <v>653</v>
      </c>
      <c r="AF56" s="43" t="s">
        <v>654</v>
      </c>
      <c r="AG56" s="43" t="s">
        <v>657</v>
      </c>
      <c r="AH56" s="44"/>
      <c r="AI56" s="238">
        <v>13</v>
      </c>
      <c r="AJ56" s="238"/>
      <c r="AK56" s="240">
        <f t="shared" si="12"/>
        <v>0</v>
      </c>
      <c r="AL56" s="195"/>
      <c r="AM56" s="186"/>
    </row>
    <row r="57" spans="1:39" ht="66" customHeight="1">
      <c r="A57" s="97">
        <f t="shared" si="13"/>
        <v>50</v>
      </c>
      <c r="B57" s="122" t="s">
        <v>244</v>
      </c>
      <c r="C57" s="122" t="s">
        <v>253</v>
      </c>
      <c r="D57" s="101" t="s">
        <v>250</v>
      </c>
      <c r="E57" s="333"/>
      <c r="F57" s="187" t="s">
        <v>117</v>
      </c>
      <c r="G57" s="43" t="s">
        <v>310</v>
      </c>
      <c r="H57" s="43" t="s">
        <v>176</v>
      </c>
      <c r="I57" s="43" t="s">
        <v>246</v>
      </c>
      <c r="J57" s="43" t="s">
        <v>385</v>
      </c>
      <c r="K57" s="43" t="s">
        <v>388</v>
      </c>
      <c r="L57" s="43" t="s">
        <v>473</v>
      </c>
      <c r="M57" s="43" t="s">
        <v>471</v>
      </c>
      <c r="N57" s="188">
        <v>2</v>
      </c>
      <c r="O57" s="188"/>
      <c r="P57" s="188">
        <v>3</v>
      </c>
      <c r="Q57" s="52">
        <f t="shared" si="18"/>
        <v>0</v>
      </c>
      <c r="R57" s="52" t="str">
        <f t="shared" si="19"/>
        <v>Bajo</v>
      </c>
      <c r="S57" s="52">
        <v>10</v>
      </c>
      <c r="T57" s="52">
        <f t="shared" si="20"/>
        <v>0</v>
      </c>
      <c r="U57" s="52" t="str">
        <f t="shared" si="21"/>
        <v>IV</v>
      </c>
      <c r="V57" s="44" t="str">
        <f>VLOOKUP(U57,Criterios!$A$18:$E$21,3,FALSE)</f>
        <v xml:space="preserve">ACEPTABLE Mantener las medidas de control existentes, pero se deberían considerar soluciones o mejoras y se deben hacer comprobaciones periódicas para asegurar que el riesgo aún es aceptable. </v>
      </c>
      <c r="W57" s="52" t="s">
        <v>118</v>
      </c>
      <c r="X57" s="52" t="s">
        <v>230</v>
      </c>
      <c r="Y57" s="52"/>
      <c r="Z57" s="52"/>
      <c r="AA57" s="52"/>
      <c r="AB57" s="53" t="s">
        <v>389</v>
      </c>
      <c r="AC57" s="52" t="s">
        <v>117</v>
      </c>
      <c r="AD57" s="44" t="s">
        <v>320</v>
      </c>
      <c r="AE57" s="44" t="s">
        <v>320</v>
      </c>
      <c r="AF57" s="44" t="s">
        <v>392</v>
      </c>
      <c r="AG57" s="43" t="s">
        <v>680</v>
      </c>
      <c r="AH57" s="44" t="s">
        <v>390</v>
      </c>
      <c r="AI57" s="241">
        <v>7</v>
      </c>
      <c r="AJ57" s="238"/>
      <c r="AK57" s="240">
        <f t="shared" si="12"/>
        <v>0</v>
      </c>
      <c r="AL57" s="195"/>
      <c r="AM57" s="186"/>
    </row>
    <row r="58" spans="1:39" ht="86.25" customHeight="1">
      <c r="A58" s="97">
        <f t="shared" si="13"/>
        <v>51</v>
      </c>
      <c r="B58" s="122" t="s">
        <v>244</v>
      </c>
      <c r="C58" s="122" t="s">
        <v>253</v>
      </c>
      <c r="D58" s="101" t="s">
        <v>284</v>
      </c>
      <c r="E58" s="333"/>
      <c r="F58" s="187" t="s">
        <v>117</v>
      </c>
      <c r="G58" s="43" t="s">
        <v>310</v>
      </c>
      <c r="H58" s="43" t="s">
        <v>168</v>
      </c>
      <c r="I58" s="43" t="s">
        <v>251</v>
      </c>
      <c r="J58" s="43" t="s">
        <v>385</v>
      </c>
      <c r="K58" s="43" t="s">
        <v>328</v>
      </c>
      <c r="L58" s="43" t="s">
        <v>295</v>
      </c>
      <c r="M58" s="43" t="s">
        <v>471</v>
      </c>
      <c r="N58" s="188">
        <v>2</v>
      </c>
      <c r="O58" s="188"/>
      <c r="P58" s="188">
        <v>3</v>
      </c>
      <c r="Q58" s="52">
        <f t="shared" si="18"/>
        <v>0</v>
      </c>
      <c r="R58" s="52" t="str">
        <f t="shared" si="19"/>
        <v>Bajo</v>
      </c>
      <c r="S58" s="52">
        <v>10</v>
      </c>
      <c r="T58" s="52">
        <f t="shared" si="20"/>
        <v>0</v>
      </c>
      <c r="U58" s="52" t="str">
        <f t="shared" si="21"/>
        <v>IV</v>
      </c>
      <c r="V58" s="44" t="str">
        <f>VLOOKUP(U58,Criterios!$A$18:$E$21,3,FALSE)</f>
        <v xml:space="preserve">ACEPTABLE Mantener las medidas de control existentes, pero se deberían considerar soluciones o mejoras y se deben hacer comprobaciones periódicas para asegurar que el riesgo aún es aceptable. </v>
      </c>
      <c r="W58" s="52" t="s">
        <v>118</v>
      </c>
      <c r="X58" s="52" t="s">
        <v>230</v>
      </c>
      <c r="Y58" s="52"/>
      <c r="Z58" s="52"/>
      <c r="AA58" s="52"/>
      <c r="AB58" s="53" t="s">
        <v>389</v>
      </c>
      <c r="AC58" s="52" t="s">
        <v>117</v>
      </c>
      <c r="AD58" s="44" t="s">
        <v>320</v>
      </c>
      <c r="AE58" s="44" t="s">
        <v>320</v>
      </c>
      <c r="AF58" s="43" t="s">
        <v>655</v>
      </c>
      <c r="AG58" s="43" t="s">
        <v>656</v>
      </c>
      <c r="AH58" s="44" t="s">
        <v>390</v>
      </c>
      <c r="AI58" s="241">
        <v>11</v>
      </c>
      <c r="AJ58" s="238"/>
      <c r="AK58" s="240">
        <f t="shared" si="12"/>
        <v>0</v>
      </c>
      <c r="AL58" s="195"/>
      <c r="AM58" s="186"/>
    </row>
    <row r="59" spans="1:39" ht="90">
      <c r="A59" s="97">
        <f t="shared" si="13"/>
        <v>52</v>
      </c>
      <c r="B59" s="122" t="s">
        <v>244</v>
      </c>
      <c r="C59" s="122" t="s">
        <v>252</v>
      </c>
      <c r="D59" s="101" t="s">
        <v>284</v>
      </c>
      <c r="E59" s="333"/>
      <c r="F59" s="187" t="s">
        <v>117</v>
      </c>
      <c r="G59" s="43" t="s">
        <v>311</v>
      </c>
      <c r="H59" s="43" t="s">
        <v>394</v>
      </c>
      <c r="I59" s="43" t="s">
        <v>393</v>
      </c>
      <c r="J59" s="43" t="s">
        <v>395</v>
      </c>
      <c r="K59" s="43" t="s">
        <v>474</v>
      </c>
      <c r="L59" s="43" t="s">
        <v>396</v>
      </c>
      <c r="M59" s="43" t="s">
        <v>296</v>
      </c>
      <c r="N59" s="188">
        <v>8</v>
      </c>
      <c r="O59" s="188">
        <v>2</v>
      </c>
      <c r="P59" s="188">
        <v>2</v>
      </c>
      <c r="Q59" s="52">
        <f t="shared" si="18"/>
        <v>4</v>
      </c>
      <c r="R59" s="52" t="str">
        <f t="shared" si="19"/>
        <v>Bajo</v>
      </c>
      <c r="S59" s="52">
        <v>10</v>
      </c>
      <c r="T59" s="52">
        <f t="shared" si="20"/>
        <v>40</v>
      </c>
      <c r="U59" s="52" t="str">
        <f t="shared" si="21"/>
        <v>III</v>
      </c>
      <c r="V59" s="44" t="str">
        <f>VLOOKUP(U59,Criterios!$A$18:$E$21,3,FALSE)</f>
        <v>MEJORABLE Mejorar si es posible. Sería conveniente justificar la intervención y su rentabilidad.</v>
      </c>
      <c r="W59" s="52" t="s">
        <v>118</v>
      </c>
      <c r="X59" s="52" t="s">
        <v>230</v>
      </c>
      <c r="Y59" s="52"/>
      <c r="Z59" s="52"/>
      <c r="AA59" s="52"/>
      <c r="AB59" s="53" t="s">
        <v>397</v>
      </c>
      <c r="AC59" s="52" t="s">
        <v>117</v>
      </c>
      <c r="AD59" s="44" t="s">
        <v>320</v>
      </c>
      <c r="AE59" s="44" t="s">
        <v>398</v>
      </c>
      <c r="AF59" s="44" t="s">
        <v>399</v>
      </c>
      <c r="AG59" s="44" t="s">
        <v>681</v>
      </c>
      <c r="AH59" s="44" t="s">
        <v>320</v>
      </c>
      <c r="AI59" s="238">
        <v>6</v>
      </c>
      <c r="AJ59" s="238"/>
      <c r="AK59" s="240">
        <f t="shared" si="12"/>
        <v>0</v>
      </c>
      <c r="AL59" s="195"/>
      <c r="AM59" s="186"/>
    </row>
    <row r="60" spans="1:39" ht="56.25">
      <c r="A60" s="97">
        <f t="shared" si="13"/>
        <v>53</v>
      </c>
      <c r="B60" s="122" t="s">
        <v>244</v>
      </c>
      <c r="C60" s="122" t="s">
        <v>252</v>
      </c>
      <c r="D60" s="101" t="s">
        <v>284</v>
      </c>
      <c r="E60" s="333"/>
      <c r="F60" s="187" t="s">
        <v>117</v>
      </c>
      <c r="G60" s="43" t="s">
        <v>312</v>
      </c>
      <c r="H60" s="43" t="s">
        <v>196</v>
      </c>
      <c r="I60" s="43" t="s">
        <v>249</v>
      </c>
      <c r="J60" s="43" t="s">
        <v>401</v>
      </c>
      <c r="K60" s="43" t="s">
        <v>328</v>
      </c>
      <c r="L60" s="43" t="s">
        <v>282</v>
      </c>
      <c r="M60" s="43" t="s">
        <v>475</v>
      </c>
      <c r="N60" s="188">
        <v>2</v>
      </c>
      <c r="O60" s="188">
        <v>2</v>
      </c>
      <c r="P60" s="188">
        <v>2</v>
      </c>
      <c r="Q60" s="52">
        <f t="shared" si="18"/>
        <v>4</v>
      </c>
      <c r="R60" s="52" t="str">
        <f t="shared" si="19"/>
        <v>Bajo</v>
      </c>
      <c r="S60" s="52">
        <v>10</v>
      </c>
      <c r="T60" s="52">
        <f t="shared" si="20"/>
        <v>40</v>
      </c>
      <c r="U60" s="52" t="str">
        <f t="shared" si="21"/>
        <v>III</v>
      </c>
      <c r="V60" s="44" t="str">
        <f>VLOOKUP(U60,Criterios!$A$18:$E$21,3,FALSE)</f>
        <v>MEJORABLE Mejorar si es posible. Sería conveniente justificar la intervención y su rentabilidad.</v>
      </c>
      <c r="W60" s="52" t="s">
        <v>118</v>
      </c>
      <c r="X60" s="52" t="s">
        <v>230</v>
      </c>
      <c r="Y60" s="52"/>
      <c r="Z60" s="52"/>
      <c r="AA60" s="52"/>
      <c r="AB60" s="53" t="s">
        <v>403</v>
      </c>
      <c r="AC60" s="52" t="s">
        <v>117</v>
      </c>
      <c r="AD60" s="44" t="s">
        <v>320</v>
      </c>
      <c r="AE60" s="44" t="s">
        <v>320</v>
      </c>
      <c r="AF60" s="44" t="s">
        <v>320</v>
      </c>
      <c r="AG60" s="44" t="s">
        <v>684</v>
      </c>
      <c r="AH60" s="44" t="s">
        <v>320</v>
      </c>
      <c r="AI60" s="238">
        <v>3</v>
      </c>
      <c r="AJ60" s="238"/>
      <c r="AK60" s="240">
        <f t="shared" si="12"/>
        <v>0</v>
      </c>
      <c r="AL60" s="195"/>
      <c r="AM60" s="186"/>
    </row>
    <row r="61" spans="1:39" ht="78.75" customHeight="1">
      <c r="A61" s="97">
        <f t="shared" si="13"/>
        <v>54</v>
      </c>
      <c r="B61" s="122" t="s">
        <v>244</v>
      </c>
      <c r="C61" s="122" t="s">
        <v>252</v>
      </c>
      <c r="D61" s="101" t="s">
        <v>284</v>
      </c>
      <c r="E61" s="333"/>
      <c r="F61" s="187" t="s">
        <v>117</v>
      </c>
      <c r="G61" s="43" t="s">
        <v>313</v>
      </c>
      <c r="H61" s="43" t="s">
        <v>225</v>
      </c>
      <c r="I61" s="43" t="s">
        <v>404</v>
      </c>
      <c r="J61" s="43" t="s">
        <v>405</v>
      </c>
      <c r="K61" s="43" t="s">
        <v>281</v>
      </c>
      <c r="L61" s="43" t="s">
        <v>290</v>
      </c>
      <c r="M61" s="43" t="s">
        <v>476</v>
      </c>
      <c r="N61" s="188">
        <v>8</v>
      </c>
      <c r="O61" s="188">
        <v>2</v>
      </c>
      <c r="P61" s="188">
        <v>2</v>
      </c>
      <c r="Q61" s="52">
        <f t="shared" si="18"/>
        <v>4</v>
      </c>
      <c r="R61" s="52" t="str">
        <f t="shared" si="19"/>
        <v>Bajo</v>
      </c>
      <c r="S61" s="52">
        <v>10</v>
      </c>
      <c r="T61" s="52">
        <f t="shared" si="20"/>
        <v>40</v>
      </c>
      <c r="U61" s="52" t="str">
        <f t="shared" si="21"/>
        <v>III</v>
      </c>
      <c r="V61" s="44" t="str">
        <f>VLOOKUP(U61,Criterios!$A$18:$E$21,3,FALSE)</f>
        <v>MEJORABLE Mejorar si es posible. Sería conveniente justificar la intervención y su rentabilidad.</v>
      </c>
      <c r="W61" s="52" t="s">
        <v>118</v>
      </c>
      <c r="X61" s="52" t="s">
        <v>230</v>
      </c>
      <c r="Y61" s="52"/>
      <c r="Z61" s="52"/>
      <c r="AA61" s="52"/>
      <c r="AB61" s="53" t="s">
        <v>402</v>
      </c>
      <c r="AC61" s="52" t="s">
        <v>117</v>
      </c>
      <c r="AD61" s="44" t="s">
        <v>320</v>
      </c>
      <c r="AE61" s="44" t="s">
        <v>320</v>
      </c>
      <c r="AF61" s="44" t="s">
        <v>406</v>
      </c>
      <c r="AG61" s="44" t="s">
        <v>686</v>
      </c>
      <c r="AH61" s="44" t="s">
        <v>320</v>
      </c>
      <c r="AI61" s="238">
        <v>4</v>
      </c>
      <c r="AJ61" s="238"/>
      <c r="AK61" s="240">
        <f t="shared" si="12"/>
        <v>0</v>
      </c>
      <c r="AL61" s="195"/>
      <c r="AM61" s="186"/>
    </row>
    <row r="62" spans="1:39" ht="86.25" customHeight="1">
      <c r="A62" s="97">
        <f t="shared" si="13"/>
        <v>55</v>
      </c>
      <c r="B62" s="122" t="s">
        <v>244</v>
      </c>
      <c r="C62" s="122" t="s">
        <v>252</v>
      </c>
      <c r="D62" s="101" t="s">
        <v>284</v>
      </c>
      <c r="E62" s="333"/>
      <c r="F62" s="187" t="s">
        <v>117</v>
      </c>
      <c r="G62" s="43" t="s">
        <v>313</v>
      </c>
      <c r="H62" s="43" t="s">
        <v>194</v>
      </c>
      <c r="I62" s="43" t="s">
        <v>248</v>
      </c>
      <c r="J62" s="43" t="s">
        <v>405</v>
      </c>
      <c r="K62" s="43" t="s">
        <v>281</v>
      </c>
      <c r="L62" s="43" t="s">
        <v>271</v>
      </c>
      <c r="M62" s="43" t="s">
        <v>476</v>
      </c>
      <c r="N62" s="188">
        <v>8</v>
      </c>
      <c r="O62" s="188">
        <v>2</v>
      </c>
      <c r="P62" s="188">
        <v>2</v>
      </c>
      <c r="Q62" s="52">
        <f t="shared" si="18"/>
        <v>4</v>
      </c>
      <c r="R62" s="52" t="str">
        <f t="shared" si="19"/>
        <v>Bajo</v>
      </c>
      <c r="S62" s="52">
        <v>10</v>
      </c>
      <c r="T62" s="52">
        <f t="shared" si="20"/>
        <v>40</v>
      </c>
      <c r="U62" s="52" t="str">
        <f t="shared" si="21"/>
        <v>III</v>
      </c>
      <c r="V62" s="44" t="str">
        <f>VLOOKUP(U62,Criterios!$A$18:$E$21,3,FALSE)</f>
        <v>MEJORABLE Mejorar si es posible. Sería conveniente justificar la intervención y su rentabilidad.</v>
      </c>
      <c r="W62" s="52" t="s">
        <v>118</v>
      </c>
      <c r="X62" s="52" t="s">
        <v>230</v>
      </c>
      <c r="Y62" s="52"/>
      <c r="Z62" s="52"/>
      <c r="AA62" s="52"/>
      <c r="AB62" s="53" t="s">
        <v>402</v>
      </c>
      <c r="AC62" s="52" t="s">
        <v>117</v>
      </c>
      <c r="AD62" s="44" t="s">
        <v>320</v>
      </c>
      <c r="AE62" s="44" t="s">
        <v>320</v>
      </c>
      <c r="AF62" s="44" t="s">
        <v>406</v>
      </c>
      <c r="AG62" s="44" t="s">
        <v>686</v>
      </c>
      <c r="AH62" s="44" t="s">
        <v>320</v>
      </c>
      <c r="AI62" s="238">
        <v>4</v>
      </c>
      <c r="AJ62" s="238"/>
      <c r="AK62" s="240">
        <f t="shared" si="12"/>
        <v>0</v>
      </c>
      <c r="AL62" s="195"/>
      <c r="AM62" s="186"/>
    </row>
    <row r="63" spans="1:39" ht="115.5" customHeight="1">
      <c r="A63" s="97">
        <f t="shared" si="13"/>
        <v>56</v>
      </c>
      <c r="B63" s="122" t="s">
        <v>244</v>
      </c>
      <c r="C63" s="122" t="s">
        <v>252</v>
      </c>
      <c r="D63" s="101" t="s">
        <v>284</v>
      </c>
      <c r="E63" s="333"/>
      <c r="F63" s="187" t="s">
        <v>117</v>
      </c>
      <c r="G63" s="43" t="s">
        <v>314</v>
      </c>
      <c r="H63" s="43" t="s">
        <v>199</v>
      </c>
      <c r="I63" s="43" t="s">
        <v>444</v>
      </c>
      <c r="J63" s="43" t="s">
        <v>440</v>
      </c>
      <c r="K63" s="43" t="s">
        <v>441</v>
      </c>
      <c r="L63" s="43" t="s">
        <v>442</v>
      </c>
      <c r="M63" s="43" t="s">
        <v>443</v>
      </c>
      <c r="N63" s="188">
        <v>2</v>
      </c>
      <c r="O63" s="188">
        <v>6</v>
      </c>
      <c r="P63" s="188">
        <v>1</v>
      </c>
      <c r="Q63" s="52">
        <f>O63*P63</f>
        <v>6</v>
      </c>
      <c r="R63" s="52" t="str">
        <f t="shared" si="19"/>
        <v>Medio</v>
      </c>
      <c r="S63" s="52">
        <v>10</v>
      </c>
      <c r="T63" s="52">
        <f t="shared" si="20"/>
        <v>60</v>
      </c>
      <c r="U63" s="52" t="str">
        <f t="shared" si="21"/>
        <v>III</v>
      </c>
      <c r="V63" s="44" t="str">
        <f>VLOOKUP(U63,Criterios!$A$18:$E$21,3,FALSE)</f>
        <v>MEJORABLE Mejorar si es posible. Sería conveniente justificar la intervención y su rentabilidad.</v>
      </c>
      <c r="W63" s="52" t="s">
        <v>118</v>
      </c>
      <c r="X63" s="52" t="s">
        <v>230</v>
      </c>
      <c r="Y63" s="52"/>
      <c r="Z63" s="52"/>
      <c r="AA63" s="52"/>
      <c r="AB63" s="53" t="s">
        <v>445</v>
      </c>
      <c r="AC63" s="52" t="s">
        <v>117</v>
      </c>
      <c r="AD63" s="44" t="s">
        <v>320</v>
      </c>
      <c r="AE63" s="44" t="s">
        <v>320</v>
      </c>
      <c r="AF63" s="44" t="s">
        <v>320</v>
      </c>
      <c r="AG63" s="44" t="s">
        <v>699</v>
      </c>
      <c r="AH63" s="44" t="s">
        <v>446</v>
      </c>
      <c r="AI63" s="238">
        <v>5</v>
      </c>
      <c r="AJ63" s="238"/>
      <c r="AK63" s="240">
        <f t="shared" si="12"/>
        <v>0</v>
      </c>
      <c r="AL63" s="195"/>
      <c r="AM63" s="186"/>
    </row>
    <row r="64" spans="1:39" ht="84.6" customHeight="1">
      <c r="A64" s="97">
        <f t="shared" si="13"/>
        <v>57</v>
      </c>
      <c r="B64" s="122" t="s">
        <v>244</v>
      </c>
      <c r="C64" s="122" t="s">
        <v>252</v>
      </c>
      <c r="D64" s="101" t="s">
        <v>284</v>
      </c>
      <c r="E64" s="333"/>
      <c r="F64" s="187" t="s">
        <v>117</v>
      </c>
      <c r="G64" s="43" t="s">
        <v>307</v>
      </c>
      <c r="H64" s="43" t="s">
        <v>207</v>
      </c>
      <c r="I64" s="43" t="s">
        <v>269</v>
      </c>
      <c r="J64" s="43" t="s">
        <v>407</v>
      </c>
      <c r="K64" s="43" t="s">
        <v>477</v>
      </c>
      <c r="L64" s="43" t="s">
        <v>287</v>
      </c>
      <c r="M64" s="43" t="s">
        <v>478</v>
      </c>
      <c r="N64" s="188">
        <v>8</v>
      </c>
      <c r="O64" s="188">
        <v>2</v>
      </c>
      <c r="P64" s="188">
        <v>2</v>
      </c>
      <c r="Q64" s="52">
        <f t="shared" si="18"/>
        <v>4</v>
      </c>
      <c r="R64" s="52" t="str">
        <f t="shared" si="19"/>
        <v>Bajo</v>
      </c>
      <c r="S64" s="52">
        <v>10</v>
      </c>
      <c r="T64" s="52">
        <f t="shared" si="20"/>
        <v>40</v>
      </c>
      <c r="U64" s="52" t="str">
        <f t="shared" si="21"/>
        <v>III</v>
      </c>
      <c r="V64" s="44" t="str">
        <f>VLOOKUP(U64,Criterios!$A$18:$E$21,3,FALSE)</f>
        <v>MEJORABLE Mejorar si es posible. Sería conveniente justificar la intervención y su rentabilidad.</v>
      </c>
      <c r="W64" s="52" t="s">
        <v>118</v>
      </c>
      <c r="X64" s="52" t="s">
        <v>230</v>
      </c>
      <c r="Y64" s="52"/>
      <c r="Z64" s="52"/>
      <c r="AA64" s="52"/>
      <c r="AB64" s="53" t="s">
        <v>408</v>
      </c>
      <c r="AC64" s="52" t="s">
        <v>117</v>
      </c>
      <c r="AD64" s="44" t="s">
        <v>320</v>
      </c>
      <c r="AE64" s="44" t="s">
        <v>410</v>
      </c>
      <c r="AF64" s="44" t="s">
        <v>411</v>
      </c>
      <c r="AG64" s="44" t="s">
        <v>658</v>
      </c>
      <c r="AH64" s="44" t="s">
        <v>320</v>
      </c>
      <c r="AI64" s="238">
        <v>5</v>
      </c>
      <c r="AJ64" s="238"/>
      <c r="AK64" s="240">
        <f t="shared" si="12"/>
        <v>0</v>
      </c>
      <c r="AL64" s="195" t="s">
        <v>292</v>
      </c>
      <c r="AM64" s="186"/>
    </row>
    <row r="65" spans="1:39" ht="79.5" thickBot="1">
      <c r="A65" s="98">
        <f t="shared" si="13"/>
        <v>58</v>
      </c>
      <c r="B65" s="99" t="s">
        <v>244</v>
      </c>
      <c r="C65" s="99" t="s">
        <v>252</v>
      </c>
      <c r="D65" s="102" t="s">
        <v>284</v>
      </c>
      <c r="E65" s="334"/>
      <c r="F65" s="235" t="s">
        <v>117</v>
      </c>
      <c r="G65" s="202" t="s">
        <v>307</v>
      </c>
      <c r="H65" s="202" t="s">
        <v>208</v>
      </c>
      <c r="I65" s="202" t="s">
        <v>270</v>
      </c>
      <c r="J65" s="202" t="s">
        <v>407</v>
      </c>
      <c r="K65" s="202" t="s">
        <v>477</v>
      </c>
      <c r="L65" s="202" t="s">
        <v>297</v>
      </c>
      <c r="M65" s="202" t="s">
        <v>479</v>
      </c>
      <c r="N65" s="236">
        <v>8</v>
      </c>
      <c r="O65" s="236">
        <v>2</v>
      </c>
      <c r="P65" s="236">
        <v>2</v>
      </c>
      <c r="Q65" s="113">
        <f t="shared" si="18"/>
        <v>4</v>
      </c>
      <c r="R65" s="113" t="str">
        <f t="shared" si="19"/>
        <v>Bajo</v>
      </c>
      <c r="S65" s="113">
        <v>10</v>
      </c>
      <c r="T65" s="113">
        <f t="shared" si="20"/>
        <v>40</v>
      </c>
      <c r="U65" s="113" t="str">
        <f t="shared" si="21"/>
        <v>III</v>
      </c>
      <c r="V65" s="112" t="str">
        <f>VLOOKUP(U65,Criterios!$A$18:$E$21,3,FALSE)</f>
        <v>MEJORABLE Mejorar si es posible. Sería conveniente justificar la intervención y su rentabilidad.</v>
      </c>
      <c r="W65" s="113" t="s">
        <v>118</v>
      </c>
      <c r="X65" s="113" t="s">
        <v>230</v>
      </c>
      <c r="Y65" s="113"/>
      <c r="Z65" s="113"/>
      <c r="AA65" s="113"/>
      <c r="AB65" s="138" t="s">
        <v>409</v>
      </c>
      <c r="AC65" s="113" t="s">
        <v>117</v>
      </c>
      <c r="AD65" s="112" t="s">
        <v>320</v>
      </c>
      <c r="AE65" s="112" t="s">
        <v>410</v>
      </c>
      <c r="AF65" s="112" t="s">
        <v>411</v>
      </c>
      <c r="AG65" s="44" t="s">
        <v>658</v>
      </c>
      <c r="AH65" s="112" t="s">
        <v>320</v>
      </c>
      <c r="AI65" s="238">
        <v>5</v>
      </c>
      <c r="AJ65" s="238"/>
      <c r="AK65" s="240">
        <f t="shared" si="12"/>
        <v>0</v>
      </c>
      <c r="AL65" s="195"/>
      <c r="AM65" s="186"/>
    </row>
    <row r="66" spans="1:39" ht="139.5" customHeight="1">
      <c r="A66" s="95">
        <f t="shared" ref="A66:A129" si="22">+A65+1</f>
        <v>59</v>
      </c>
      <c r="B66" s="96" t="s">
        <v>288</v>
      </c>
      <c r="C66" s="96" t="s">
        <v>252</v>
      </c>
      <c r="D66" s="100" t="s">
        <v>284</v>
      </c>
      <c r="E66" s="335" t="s">
        <v>463</v>
      </c>
      <c r="F66" s="233" t="s">
        <v>117</v>
      </c>
      <c r="G66" s="234" t="s">
        <v>119</v>
      </c>
      <c r="H66" s="108" t="s">
        <v>129</v>
      </c>
      <c r="I66" s="108" t="s">
        <v>596</v>
      </c>
      <c r="J66" s="108" t="s">
        <v>598</v>
      </c>
      <c r="K66" s="108" t="s">
        <v>701</v>
      </c>
      <c r="L66" s="108" t="s">
        <v>702</v>
      </c>
      <c r="M66" s="108" t="s">
        <v>734</v>
      </c>
      <c r="N66" s="190">
        <v>8</v>
      </c>
      <c r="O66" s="190">
        <v>2</v>
      </c>
      <c r="P66" s="190">
        <v>1</v>
      </c>
      <c r="Q66" s="109">
        <f t="shared" si="18"/>
        <v>2</v>
      </c>
      <c r="R66" s="109" t="str">
        <f t="shared" si="19"/>
        <v>Bajo</v>
      </c>
      <c r="S66" s="109">
        <v>10</v>
      </c>
      <c r="T66" s="109">
        <f t="shared" si="20"/>
        <v>20</v>
      </c>
      <c r="U66" s="109" t="str">
        <f t="shared" si="21"/>
        <v>IV</v>
      </c>
      <c r="V66" s="107" t="str">
        <f>VLOOKUP(U66,Criterios!$A$18:$E$21,3,FALSE)</f>
        <v xml:space="preserve">ACEPTABLE Mantener las medidas de control existentes, pero se deberían considerar soluciones o mejoras y se deben hacer comprobaciones periódicas para asegurar que el riesgo aún es aceptable. </v>
      </c>
      <c r="W66" s="109" t="s">
        <v>118</v>
      </c>
      <c r="X66" s="109" t="s">
        <v>230</v>
      </c>
      <c r="Y66" s="109"/>
      <c r="Z66" s="109"/>
      <c r="AA66" s="109"/>
      <c r="AB66" s="134" t="s">
        <v>597</v>
      </c>
      <c r="AC66" s="109" t="s">
        <v>117</v>
      </c>
      <c r="AD66" s="106" t="s">
        <v>320</v>
      </c>
      <c r="AE66" s="106" t="s">
        <v>320</v>
      </c>
      <c r="AF66" s="106" t="s">
        <v>320</v>
      </c>
      <c r="AG66" s="107" t="s">
        <v>704</v>
      </c>
      <c r="AH66" s="107" t="s">
        <v>630</v>
      </c>
      <c r="AI66" s="238">
        <v>2</v>
      </c>
      <c r="AJ66" s="238"/>
      <c r="AK66" s="240">
        <f t="shared" si="12"/>
        <v>0</v>
      </c>
      <c r="AL66" s="195"/>
      <c r="AM66" s="186"/>
    </row>
    <row r="67" spans="1:39" ht="81.75" customHeight="1">
      <c r="A67" s="97">
        <f t="shared" si="22"/>
        <v>60</v>
      </c>
      <c r="B67" s="122" t="s">
        <v>288</v>
      </c>
      <c r="C67" s="122" t="s">
        <v>252</v>
      </c>
      <c r="D67" s="101" t="s">
        <v>284</v>
      </c>
      <c r="E67" s="336"/>
      <c r="F67" s="187" t="s">
        <v>117</v>
      </c>
      <c r="G67" s="50" t="s">
        <v>119</v>
      </c>
      <c r="H67" s="43" t="s">
        <v>130</v>
      </c>
      <c r="I67" s="43" t="s">
        <v>321</v>
      </c>
      <c r="J67" s="43" t="s">
        <v>322</v>
      </c>
      <c r="K67" s="43" t="s">
        <v>289</v>
      </c>
      <c r="L67" s="43" t="s">
        <v>323</v>
      </c>
      <c r="M67" s="43" t="s">
        <v>324</v>
      </c>
      <c r="N67" s="188">
        <v>8</v>
      </c>
      <c r="O67" s="188">
        <v>2</v>
      </c>
      <c r="P67" s="188">
        <v>3</v>
      </c>
      <c r="Q67" s="52">
        <f t="shared" si="18"/>
        <v>6</v>
      </c>
      <c r="R67" s="52" t="str">
        <f t="shared" si="19"/>
        <v>Medio</v>
      </c>
      <c r="S67" s="52">
        <v>10</v>
      </c>
      <c r="T67" s="52">
        <f t="shared" si="20"/>
        <v>60</v>
      </c>
      <c r="U67" s="52" t="str">
        <f t="shared" si="21"/>
        <v>III</v>
      </c>
      <c r="V67" s="44" t="str">
        <f>VLOOKUP(U67,Criterios!$A$18:$E$21,3,FALSE)</f>
        <v>MEJORABLE Mejorar si es posible. Sería conveniente justificar la intervención y su rentabilidad.</v>
      </c>
      <c r="W67" s="52" t="s">
        <v>118</v>
      </c>
      <c r="X67" s="52" t="s">
        <v>230</v>
      </c>
      <c r="Y67" s="52"/>
      <c r="Z67" s="52"/>
      <c r="AA67" s="52"/>
      <c r="AB67" s="53" t="s">
        <v>325</v>
      </c>
      <c r="AC67" s="52" t="s">
        <v>117</v>
      </c>
      <c r="AD67" s="44" t="s">
        <v>320</v>
      </c>
      <c r="AE67" s="44" t="s">
        <v>320</v>
      </c>
      <c r="AF67" s="44" t="s">
        <v>326</v>
      </c>
      <c r="AG67" s="44" t="s">
        <v>638</v>
      </c>
      <c r="AH67" s="44" t="s">
        <v>320</v>
      </c>
      <c r="AI67" s="238">
        <v>5</v>
      </c>
      <c r="AJ67" s="238"/>
      <c r="AK67" s="240">
        <f t="shared" si="12"/>
        <v>0</v>
      </c>
      <c r="AL67" s="195"/>
      <c r="AM67" s="186"/>
    </row>
    <row r="68" spans="1:39" ht="114" customHeight="1">
      <c r="A68" s="97">
        <f t="shared" si="22"/>
        <v>61</v>
      </c>
      <c r="B68" s="122" t="s">
        <v>288</v>
      </c>
      <c r="C68" s="122" t="s">
        <v>252</v>
      </c>
      <c r="D68" s="101" t="s">
        <v>284</v>
      </c>
      <c r="E68" s="336"/>
      <c r="F68" s="187" t="s">
        <v>117</v>
      </c>
      <c r="G68" s="50" t="s">
        <v>122</v>
      </c>
      <c r="H68" s="43" t="s">
        <v>152</v>
      </c>
      <c r="I68" s="43" t="s">
        <v>412</v>
      </c>
      <c r="J68" s="43" t="s">
        <v>327</v>
      </c>
      <c r="K68" s="43" t="s">
        <v>328</v>
      </c>
      <c r="L68" s="43" t="s">
        <v>328</v>
      </c>
      <c r="M68" s="43" t="s">
        <v>637</v>
      </c>
      <c r="N68" s="188">
        <v>8</v>
      </c>
      <c r="O68" s="188">
        <v>2</v>
      </c>
      <c r="P68" s="188">
        <v>2</v>
      </c>
      <c r="Q68" s="52">
        <f t="shared" si="18"/>
        <v>4</v>
      </c>
      <c r="R68" s="52" t="str">
        <f t="shared" si="19"/>
        <v>Bajo</v>
      </c>
      <c r="S68" s="52">
        <v>10</v>
      </c>
      <c r="T68" s="52">
        <f t="shared" si="20"/>
        <v>40</v>
      </c>
      <c r="U68" s="52" t="str">
        <f t="shared" si="21"/>
        <v>III</v>
      </c>
      <c r="V68" s="44" t="str">
        <f>VLOOKUP(U68,Criterios!$A$18:$E$21,3,FALSE)</f>
        <v>MEJORABLE Mejorar si es posible. Sería conveniente justificar la intervención y su rentabilidad.</v>
      </c>
      <c r="W68" s="52" t="s">
        <v>118</v>
      </c>
      <c r="X68" s="52" t="s">
        <v>230</v>
      </c>
      <c r="Y68" s="52"/>
      <c r="Z68" s="52"/>
      <c r="AA68" s="52"/>
      <c r="AB68" s="53" t="s">
        <v>330</v>
      </c>
      <c r="AC68" s="52" t="s">
        <v>117</v>
      </c>
      <c r="AD68" s="44" t="s">
        <v>320</v>
      </c>
      <c r="AE68" s="44" t="s">
        <v>320</v>
      </c>
      <c r="AF68" s="44" t="s">
        <v>320</v>
      </c>
      <c r="AG68" s="44" t="s">
        <v>697</v>
      </c>
      <c r="AH68" s="44" t="s">
        <v>320</v>
      </c>
      <c r="AI68" s="238">
        <v>2</v>
      </c>
      <c r="AJ68" s="238"/>
      <c r="AK68" s="240">
        <f t="shared" si="12"/>
        <v>0</v>
      </c>
      <c r="AL68" s="195"/>
      <c r="AM68" s="186"/>
    </row>
    <row r="69" spans="1:39" ht="111.75" customHeight="1">
      <c r="A69" s="97">
        <f t="shared" si="22"/>
        <v>62</v>
      </c>
      <c r="B69" s="122" t="s">
        <v>288</v>
      </c>
      <c r="C69" s="122" t="s">
        <v>252</v>
      </c>
      <c r="D69" s="101" t="s">
        <v>284</v>
      </c>
      <c r="E69" s="336"/>
      <c r="F69" s="187" t="s">
        <v>117</v>
      </c>
      <c r="G69" s="50" t="s">
        <v>122</v>
      </c>
      <c r="H69" s="43" t="s">
        <v>153</v>
      </c>
      <c r="I69" s="43" t="s">
        <v>332</v>
      </c>
      <c r="J69" s="43" t="s">
        <v>331</v>
      </c>
      <c r="K69" s="43" t="s">
        <v>278</v>
      </c>
      <c r="L69" s="43" t="s">
        <v>293</v>
      </c>
      <c r="M69" s="43" t="s">
        <v>467</v>
      </c>
      <c r="N69" s="188">
        <v>8</v>
      </c>
      <c r="O69" s="188">
        <v>2</v>
      </c>
      <c r="P69" s="188">
        <v>3</v>
      </c>
      <c r="Q69" s="52">
        <f t="shared" ref="Q69:Q90" si="23">O69*P69</f>
        <v>6</v>
      </c>
      <c r="R69" s="52" t="str">
        <f t="shared" ref="R69:R90" si="24">IF(Q69&gt;23,"Muy Alto ",IF(Q69&gt;9,"Alto",IF(Q69&gt;5,"Medio","Bajo")))</f>
        <v>Medio</v>
      </c>
      <c r="S69" s="52">
        <v>10</v>
      </c>
      <c r="T69" s="52">
        <f t="shared" ref="T69:T90" si="25">Q69*S69</f>
        <v>60</v>
      </c>
      <c r="U69" s="52" t="str">
        <f t="shared" ref="U69:U90" si="26">IF(T69&gt;501,"I",IF(T69&gt;149,"II",IF(T69&gt;39,"III","IV")))</f>
        <v>III</v>
      </c>
      <c r="V69" s="44" t="str">
        <f>VLOOKUP(U69,Criterios!$A$18:$E$21,3,FALSE)</f>
        <v>MEJORABLE Mejorar si es posible. Sería conveniente justificar la intervención y su rentabilidad.</v>
      </c>
      <c r="W69" s="52" t="s">
        <v>118</v>
      </c>
      <c r="X69" s="52" t="s">
        <v>230</v>
      </c>
      <c r="Y69" s="52"/>
      <c r="Z69" s="52"/>
      <c r="AA69" s="52"/>
      <c r="AB69" s="53" t="s">
        <v>333</v>
      </c>
      <c r="AC69" s="52" t="s">
        <v>117</v>
      </c>
      <c r="AD69" s="44" t="s">
        <v>320</v>
      </c>
      <c r="AE69" s="44" t="s">
        <v>279</v>
      </c>
      <c r="AF69" s="44" t="s">
        <v>334</v>
      </c>
      <c r="AG69" s="44" t="s">
        <v>659</v>
      </c>
      <c r="AH69" s="44" t="s">
        <v>320</v>
      </c>
      <c r="AI69" s="238">
        <v>7</v>
      </c>
      <c r="AJ69" s="238"/>
      <c r="AK69" s="240">
        <f t="shared" si="12"/>
        <v>0</v>
      </c>
      <c r="AL69" s="195"/>
      <c r="AM69" s="186"/>
    </row>
    <row r="70" spans="1:39" ht="82.5" customHeight="1">
      <c r="A70" s="97">
        <f t="shared" si="22"/>
        <v>63</v>
      </c>
      <c r="B70" s="122" t="s">
        <v>288</v>
      </c>
      <c r="C70" s="122" t="s">
        <v>252</v>
      </c>
      <c r="D70" s="101" t="s">
        <v>284</v>
      </c>
      <c r="E70" s="336"/>
      <c r="F70" s="187" t="s">
        <v>117</v>
      </c>
      <c r="G70" s="50" t="s">
        <v>122</v>
      </c>
      <c r="H70" s="43" t="s">
        <v>154</v>
      </c>
      <c r="I70" s="43" t="s">
        <v>447</v>
      </c>
      <c r="J70" s="43" t="s">
        <v>454</v>
      </c>
      <c r="K70" s="43" t="s">
        <v>455</v>
      </c>
      <c r="L70" s="43" t="s">
        <v>456</v>
      </c>
      <c r="M70" s="43" t="s">
        <v>376</v>
      </c>
      <c r="N70" s="188">
        <v>8</v>
      </c>
      <c r="O70" s="188">
        <v>2</v>
      </c>
      <c r="P70" s="188">
        <v>2</v>
      </c>
      <c r="Q70" s="52">
        <f t="shared" si="23"/>
        <v>4</v>
      </c>
      <c r="R70" s="52" t="str">
        <f t="shared" si="24"/>
        <v>Bajo</v>
      </c>
      <c r="S70" s="52">
        <v>10</v>
      </c>
      <c r="T70" s="52">
        <f t="shared" si="25"/>
        <v>40</v>
      </c>
      <c r="U70" s="52" t="str">
        <f t="shared" si="26"/>
        <v>III</v>
      </c>
      <c r="V70" s="44" t="str">
        <f>VLOOKUP(U70,Criterios!$A$18:$E$21,3,FALSE)</f>
        <v>MEJORABLE Mejorar si es posible. Sería conveniente justificar la intervención y su rentabilidad.</v>
      </c>
      <c r="W70" s="52" t="s">
        <v>118</v>
      </c>
      <c r="X70" s="52" t="s">
        <v>230</v>
      </c>
      <c r="Y70" s="52"/>
      <c r="Z70" s="52"/>
      <c r="AA70" s="52"/>
      <c r="AB70" s="53" t="s">
        <v>343</v>
      </c>
      <c r="AC70" s="52" t="s">
        <v>117</v>
      </c>
      <c r="AD70" s="44" t="s">
        <v>320</v>
      </c>
      <c r="AE70" s="44" t="s">
        <v>320</v>
      </c>
      <c r="AF70" s="44" t="s">
        <v>320</v>
      </c>
      <c r="AG70" s="44" t="s">
        <v>664</v>
      </c>
      <c r="AH70" s="44" t="s">
        <v>320</v>
      </c>
      <c r="AI70" s="238">
        <v>3</v>
      </c>
      <c r="AJ70" s="238"/>
      <c r="AK70" s="240">
        <f t="shared" si="12"/>
        <v>0</v>
      </c>
      <c r="AL70" s="195"/>
      <c r="AM70" s="186"/>
    </row>
    <row r="71" spans="1:39" ht="78" customHeight="1">
      <c r="A71" s="97">
        <f t="shared" si="22"/>
        <v>64</v>
      </c>
      <c r="B71" s="122" t="s">
        <v>288</v>
      </c>
      <c r="C71" s="122" t="s">
        <v>252</v>
      </c>
      <c r="D71" s="101" t="s">
        <v>284</v>
      </c>
      <c r="E71" s="336"/>
      <c r="F71" s="187" t="s">
        <v>117</v>
      </c>
      <c r="G71" s="50" t="s">
        <v>122</v>
      </c>
      <c r="H71" s="43" t="s">
        <v>158</v>
      </c>
      <c r="I71" s="43" t="s">
        <v>448</v>
      </c>
      <c r="J71" s="43" t="s">
        <v>339</v>
      </c>
      <c r="K71" s="43" t="s">
        <v>328</v>
      </c>
      <c r="L71" s="43" t="s">
        <v>328</v>
      </c>
      <c r="M71" s="43" t="s">
        <v>376</v>
      </c>
      <c r="N71" s="188">
        <v>8</v>
      </c>
      <c r="O71" s="188">
        <v>2</v>
      </c>
      <c r="P71" s="188">
        <v>1</v>
      </c>
      <c r="Q71" s="52">
        <f t="shared" si="23"/>
        <v>2</v>
      </c>
      <c r="R71" s="52" t="str">
        <f t="shared" si="24"/>
        <v>Bajo</v>
      </c>
      <c r="S71" s="52">
        <v>10</v>
      </c>
      <c r="T71" s="52">
        <f t="shared" si="25"/>
        <v>20</v>
      </c>
      <c r="U71" s="52" t="str">
        <f t="shared" si="26"/>
        <v>IV</v>
      </c>
      <c r="V71" s="44" t="str">
        <f>VLOOKUP(U71,Criterios!$A$18:$E$21,3,FALSE)</f>
        <v xml:space="preserve">ACEPTABLE Mantener las medidas de control existentes, pero se deberían considerar soluciones o mejoras y se deben hacer comprobaciones periódicas para asegurar que el riesgo aún es aceptable. </v>
      </c>
      <c r="W71" s="52" t="s">
        <v>118</v>
      </c>
      <c r="X71" s="52" t="s">
        <v>230</v>
      </c>
      <c r="Y71" s="52"/>
      <c r="Z71" s="52"/>
      <c r="AA71" s="52"/>
      <c r="AB71" s="53" t="s">
        <v>459</v>
      </c>
      <c r="AC71" s="52" t="s">
        <v>117</v>
      </c>
      <c r="AD71" s="44" t="s">
        <v>320</v>
      </c>
      <c r="AE71" s="44" t="s">
        <v>320</v>
      </c>
      <c r="AF71" s="44" t="s">
        <v>320</v>
      </c>
      <c r="AG71" s="44" t="s">
        <v>661</v>
      </c>
      <c r="AH71" s="44" t="s">
        <v>460</v>
      </c>
      <c r="AI71" s="238">
        <v>2</v>
      </c>
      <c r="AJ71" s="238"/>
      <c r="AK71" s="240">
        <f t="shared" si="12"/>
        <v>0</v>
      </c>
      <c r="AL71" s="195"/>
      <c r="AM71" s="186"/>
    </row>
    <row r="72" spans="1:39" ht="72" customHeight="1">
      <c r="A72" s="97">
        <f t="shared" si="22"/>
        <v>65</v>
      </c>
      <c r="B72" s="122" t="s">
        <v>288</v>
      </c>
      <c r="C72" s="122" t="s">
        <v>252</v>
      </c>
      <c r="D72" s="101" t="s">
        <v>284</v>
      </c>
      <c r="E72" s="336"/>
      <c r="F72" s="187" t="s">
        <v>117</v>
      </c>
      <c r="G72" s="50" t="s">
        <v>127</v>
      </c>
      <c r="H72" s="43" t="s">
        <v>163</v>
      </c>
      <c r="I72" s="43" t="s">
        <v>449</v>
      </c>
      <c r="J72" s="43" t="s">
        <v>345</v>
      </c>
      <c r="K72" s="43" t="s">
        <v>328</v>
      </c>
      <c r="L72" s="43" t="s">
        <v>328</v>
      </c>
      <c r="M72" s="43" t="s">
        <v>423</v>
      </c>
      <c r="N72" s="188">
        <v>8</v>
      </c>
      <c r="O72" s="188">
        <v>2</v>
      </c>
      <c r="P72" s="188">
        <v>3</v>
      </c>
      <c r="Q72" s="52">
        <f t="shared" si="23"/>
        <v>6</v>
      </c>
      <c r="R72" s="52" t="str">
        <f t="shared" si="24"/>
        <v>Medio</v>
      </c>
      <c r="S72" s="52">
        <v>10</v>
      </c>
      <c r="T72" s="52">
        <f t="shared" si="25"/>
        <v>60</v>
      </c>
      <c r="U72" s="52" t="str">
        <f t="shared" si="26"/>
        <v>III</v>
      </c>
      <c r="V72" s="44" t="str">
        <f>VLOOKUP(U72,Criterios!$A$18:$E$21,3,FALSE)</f>
        <v>MEJORABLE Mejorar si es posible. Sería conveniente justificar la intervención y su rentabilidad.</v>
      </c>
      <c r="W72" s="52" t="s">
        <v>118</v>
      </c>
      <c r="X72" s="52" t="s">
        <v>230</v>
      </c>
      <c r="Y72" s="52"/>
      <c r="Z72" s="52"/>
      <c r="AA72" s="52"/>
      <c r="AB72" s="53" t="s">
        <v>461</v>
      </c>
      <c r="AC72" s="52" t="s">
        <v>117</v>
      </c>
      <c r="AD72" s="44" t="s">
        <v>320</v>
      </c>
      <c r="AE72" s="44" t="s">
        <v>320</v>
      </c>
      <c r="AF72" s="44" t="s">
        <v>320</v>
      </c>
      <c r="AG72" s="44" t="s">
        <v>666</v>
      </c>
      <c r="AH72" s="44" t="s">
        <v>320</v>
      </c>
      <c r="AI72" s="238">
        <v>4</v>
      </c>
      <c r="AJ72" s="238"/>
      <c r="AK72" s="240">
        <f t="shared" si="12"/>
        <v>0</v>
      </c>
      <c r="AL72" s="195"/>
      <c r="AM72" s="186"/>
    </row>
    <row r="73" spans="1:39" ht="49.5" customHeight="1">
      <c r="A73" s="97">
        <f t="shared" si="22"/>
        <v>66</v>
      </c>
      <c r="B73" s="122" t="s">
        <v>288</v>
      </c>
      <c r="C73" s="122" t="s">
        <v>252</v>
      </c>
      <c r="D73" s="101" t="s">
        <v>284</v>
      </c>
      <c r="E73" s="336"/>
      <c r="F73" s="187" t="s">
        <v>117</v>
      </c>
      <c r="G73" s="50" t="s">
        <v>127</v>
      </c>
      <c r="H73" s="43" t="s">
        <v>161</v>
      </c>
      <c r="I73" s="43" t="s">
        <v>450</v>
      </c>
      <c r="J73" s="43" t="s">
        <v>457</v>
      </c>
      <c r="K73" s="43" t="s">
        <v>328</v>
      </c>
      <c r="L73" s="43" t="s">
        <v>328</v>
      </c>
      <c r="M73" s="43" t="s">
        <v>376</v>
      </c>
      <c r="N73" s="188">
        <v>8</v>
      </c>
      <c r="O73" s="188">
        <v>2</v>
      </c>
      <c r="P73" s="188">
        <v>1</v>
      </c>
      <c r="Q73" s="52">
        <f t="shared" si="23"/>
        <v>2</v>
      </c>
      <c r="R73" s="52" t="str">
        <f t="shared" si="24"/>
        <v>Bajo</v>
      </c>
      <c r="S73" s="52">
        <v>10</v>
      </c>
      <c r="T73" s="52">
        <f t="shared" si="25"/>
        <v>20</v>
      </c>
      <c r="U73" s="52" t="str">
        <f t="shared" si="26"/>
        <v>IV</v>
      </c>
      <c r="V73" s="44" t="str">
        <f>VLOOKUP(U73,Criterios!$A$18:$E$21,3,FALSE)</f>
        <v xml:space="preserve">ACEPTABLE Mantener las medidas de control existentes, pero se deberían considerar soluciones o mejoras y se deben hacer comprobaciones periódicas para asegurar que el riesgo aún es aceptable. </v>
      </c>
      <c r="W73" s="52" t="s">
        <v>118</v>
      </c>
      <c r="X73" s="52" t="s">
        <v>230</v>
      </c>
      <c r="Y73" s="52"/>
      <c r="Z73" s="52"/>
      <c r="AA73" s="52"/>
      <c r="AB73" s="53" t="s">
        <v>457</v>
      </c>
      <c r="AC73" s="52" t="s">
        <v>117</v>
      </c>
      <c r="AD73" s="44" t="s">
        <v>320</v>
      </c>
      <c r="AE73" s="44" t="s">
        <v>320</v>
      </c>
      <c r="AF73" s="44" t="s">
        <v>320</v>
      </c>
      <c r="AG73" s="44" t="s">
        <v>665</v>
      </c>
      <c r="AH73" s="44" t="s">
        <v>462</v>
      </c>
      <c r="AI73" s="238">
        <v>2</v>
      </c>
      <c r="AJ73" s="238"/>
      <c r="AK73" s="240">
        <f t="shared" si="12"/>
        <v>0</v>
      </c>
      <c r="AL73" s="195"/>
      <c r="AM73" s="186"/>
    </row>
    <row r="74" spans="1:39" ht="95.25" customHeight="1">
      <c r="A74" s="97">
        <f t="shared" si="22"/>
        <v>67</v>
      </c>
      <c r="B74" s="122" t="s">
        <v>288</v>
      </c>
      <c r="C74" s="122" t="s">
        <v>252</v>
      </c>
      <c r="D74" s="101" t="s">
        <v>284</v>
      </c>
      <c r="E74" s="336"/>
      <c r="F74" s="187" t="s">
        <v>117</v>
      </c>
      <c r="G74" s="50" t="s">
        <v>125</v>
      </c>
      <c r="H74" s="43" t="s">
        <v>187</v>
      </c>
      <c r="I74" s="43" t="s">
        <v>348</v>
      </c>
      <c r="J74" s="43" t="s">
        <v>458</v>
      </c>
      <c r="K74" s="43" t="s">
        <v>354</v>
      </c>
      <c r="L74" s="43" t="s">
        <v>355</v>
      </c>
      <c r="M74" s="43" t="s">
        <v>356</v>
      </c>
      <c r="N74" s="188">
        <v>8</v>
      </c>
      <c r="O74" s="188">
        <v>2</v>
      </c>
      <c r="P74" s="188">
        <v>3</v>
      </c>
      <c r="Q74" s="52">
        <f t="shared" si="23"/>
        <v>6</v>
      </c>
      <c r="R74" s="52" t="str">
        <f t="shared" si="24"/>
        <v>Medio</v>
      </c>
      <c r="S74" s="52">
        <v>10</v>
      </c>
      <c r="T74" s="52">
        <f t="shared" si="25"/>
        <v>60</v>
      </c>
      <c r="U74" s="52" t="str">
        <f t="shared" si="26"/>
        <v>III</v>
      </c>
      <c r="V74" s="44" t="str">
        <f>VLOOKUP(U74,Criterios!$A$18:$E$21,3,FALSE)</f>
        <v>MEJORABLE Mejorar si es posible. Sería conveniente justificar la intervención y su rentabilidad.</v>
      </c>
      <c r="W74" s="52" t="s">
        <v>118</v>
      </c>
      <c r="X74" s="52" t="s">
        <v>230</v>
      </c>
      <c r="Y74" s="52"/>
      <c r="Z74" s="52"/>
      <c r="AA74" s="52"/>
      <c r="AB74" s="53" t="s">
        <v>360</v>
      </c>
      <c r="AC74" s="52" t="s">
        <v>117</v>
      </c>
      <c r="AD74" s="44" t="s">
        <v>320</v>
      </c>
      <c r="AE74" s="44" t="s">
        <v>320</v>
      </c>
      <c r="AF74" s="44" t="s">
        <v>320</v>
      </c>
      <c r="AG74" s="44" t="s">
        <v>669</v>
      </c>
      <c r="AH74" s="44" t="s">
        <v>320</v>
      </c>
      <c r="AI74" s="238">
        <v>6</v>
      </c>
      <c r="AJ74" s="238"/>
      <c r="AK74" s="240">
        <f t="shared" ref="AK74:AK137" si="27">IFERROR(+AJ74/AI74,0)</f>
        <v>0</v>
      </c>
      <c r="AL74" s="195"/>
      <c r="AM74" s="186"/>
    </row>
    <row r="75" spans="1:39" ht="98.25" customHeight="1">
      <c r="A75" s="97">
        <f t="shared" si="22"/>
        <v>68</v>
      </c>
      <c r="B75" s="122" t="s">
        <v>288</v>
      </c>
      <c r="C75" s="122" t="s">
        <v>252</v>
      </c>
      <c r="D75" s="101" t="s">
        <v>284</v>
      </c>
      <c r="E75" s="336"/>
      <c r="F75" s="187" t="s">
        <v>117</v>
      </c>
      <c r="G75" s="50" t="s">
        <v>125</v>
      </c>
      <c r="H75" s="43" t="s">
        <v>188</v>
      </c>
      <c r="I75" s="43" t="s">
        <v>349</v>
      </c>
      <c r="J75" s="43" t="s">
        <v>357</v>
      </c>
      <c r="K75" s="43" t="s">
        <v>354</v>
      </c>
      <c r="L75" s="43" t="s">
        <v>355</v>
      </c>
      <c r="M75" s="43" t="s">
        <v>356</v>
      </c>
      <c r="N75" s="188">
        <v>8</v>
      </c>
      <c r="O75" s="188">
        <v>2</v>
      </c>
      <c r="P75" s="188">
        <v>3</v>
      </c>
      <c r="Q75" s="52">
        <f t="shared" si="23"/>
        <v>6</v>
      </c>
      <c r="R75" s="52" t="str">
        <f t="shared" si="24"/>
        <v>Medio</v>
      </c>
      <c r="S75" s="52">
        <v>10</v>
      </c>
      <c r="T75" s="52">
        <f t="shared" si="25"/>
        <v>60</v>
      </c>
      <c r="U75" s="52" t="str">
        <f t="shared" si="26"/>
        <v>III</v>
      </c>
      <c r="V75" s="44" t="str">
        <f>VLOOKUP(U75,Criterios!$A$18:$E$21,3,FALSE)</f>
        <v>MEJORABLE Mejorar si es posible. Sería conveniente justificar la intervención y su rentabilidad.</v>
      </c>
      <c r="W75" s="52" t="s">
        <v>118</v>
      </c>
      <c r="X75" s="52" t="s">
        <v>230</v>
      </c>
      <c r="Y75" s="52"/>
      <c r="Z75" s="52"/>
      <c r="AA75" s="52"/>
      <c r="AB75" s="53" t="s">
        <v>360</v>
      </c>
      <c r="AC75" s="52" t="s">
        <v>117</v>
      </c>
      <c r="AD75" s="44" t="s">
        <v>320</v>
      </c>
      <c r="AE75" s="44" t="s">
        <v>320</v>
      </c>
      <c r="AF75" s="44" t="s">
        <v>320</v>
      </c>
      <c r="AG75" s="44" t="s">
        <v>669</v>
      </c>
      <c r="AH75" s="44" t="s">
        <v>320</v>
      </c>
      <c r="AI75" s="238">
        <v>6</v>
      </c>
      <c r="AJ75" s="238"/>
      <c r="AK75" s="240">
        <f t="shared" si="27"/>
        <v>0</v>
      </c>
      <c r="AL75" s="195"/>
      <c r="AM75" s="186"/>
    </row>
    <row r="76" spans="1:39" ht="84" customHeight="1">
      <c r="A76" s="97">
        <f t="shared" si="22"/>
        <v>69</v>
      </c>
      <c r="B76" s="122" t="s">
        <v>288</v>
      </c>
      <c r="C76" s="122" t="s">
        <v>252</v>
      </c>
      <c r="D76" s="101" t="s">
        <v>284</v>
      </c>
      <c r="E76" s="336"/>
      <c r="F76" s="187" t="s">
        <v>117</v>
      </c>
      <c r="G76" s="50" t="s">
        <v>125</v>
      </c>
      <c r="H76" s="43" t="s">
        <v>189</v>
      </c>
      <c r="I76" s="43" t="s">
        <v>350</v>
      </c>
      <c r="J76" s="43" t="s">
        <v>358</v>
      </c>
      <c r="K76" s="43" t="s">
        <v>354</v>
      </c>
      <c r="L76" s="43" t="s">
        <v>355</v>
      </c>
      <c r="M76" s="43" t="s">
        <v>356</v>
      </c>
      <c r="N76" s="188">
        <v>8</v>
      </c>
      <c r="O76" s="188">
        <v>2</v>
      </c>
      <c r="P76" s="188">
        <v>3</v>
      </c>
      <c r="Q76" s="52">
        <f t="shared" si="23"/>
        <v>6</v>
      </c>
      <c r="R76" s="52" t="str">
        <f t="shared" si="24"/>
        <v>Medio</v>
      </c>
      <c r="S76" s="52">
        <v>10</v>
      </c>
      <c r="T76" s="52">
        <f t="shared" si="25"/>
        <v>60</v>
      </c>
      <c r="U76" s="52" t="str">
        <f t="shared" si="26"/>
        <v>III</v>
      </c>
      <c r="V76" s="44" t="str">
        <f>VLOOKUP(U76,Criterios!$A$18:$E$21,3,FALSE)</f>
        <v>MEJORABLE Mejorar si es posible. Sería conveniente justificar la intervención y su rentabilidad.</v>
      </c>
      <c r="W76" s="52" t="s">
        <v>118</v>
      </c>
      <c r="X76" s="52" t="s">
        <v>230</v>
      </c>
      <c r="Y76" s="52"/>
      <c r="Z76" s="52"/>
      <c r="AA76" s="52"/>
      <c r="AB76" s="53" t="s">
        <v>360</v>
      </c>
      <c r="AC76" s="52" t="s">
        <v>117</v>
      </c>
      <c r="AD76" s="44" t="s">
        <v>320</v>
      </c>
      <c r="AE76" s="44" t="s">
        <v>320</v>
      </c>
      <c r="AF76" s="44" t="s">
        <v>320</v>
      </c>
      <c r="AG76" s="44" t="s">
        <v>669</v>
      </c>
      <c r="AH76" s="44" t="s">
        <v>320</v>
      </c>
      <c r="AI76" s="238">
        <v>6</v>
      </c>
      <c r="AJ76" s="238"/>
      <c r="AK76" s="240">
        <f t="shared" si="27"/>
        <v>0</v>
      </c>
      <c r="AL76" s="195"/>
      <c r="AM76" s="186"/>
    </row>
    <row r="77" spans="1:39" ht="104.25" customHeight="1">
      <c r="A77" s="97">
        <f t="shared" si="22"/>
        <v>70</v>
      </c>
      <c r="B77" s="122" t="s">
        <v>288</v>
      </c>
      <c r="C77" s="122" t="s">
        <v>252</v>
      </c>
      <c r="D77" s="101" t="s">
        <v>284</v>
      </c>
      <c r="E77" s="336"/>
      <c r="F77" s="187" t="s">
        <v>117</v>
      </c>
      <c r="G77" s="50" t="s">
        <v>125</v>
      </c>
      <c r="H77" s="43" t="s">
        <v>190</v>
      </c>
      <c r="I77" s="43" t="s">
        <v>351</v>
      </c>
      <c r="J77" s="43" t="s">
        <v>359</v>
      </c>
      <c r="K77" s="43" t="s">
        <v>354</v>
      </c>
      <c r="L77" s="43" t="s">
        <v>355</v>
      </c>
      <c r="M77" s="43" t="s">
        <v>356</v>
      </c>
      <c r="N77" s="188">
        <v>8</v>
      </c>
      <c r="O77" s="188">
        <v>2</v>
      </c>
      <c r="P77" s="188">
        <v>3</v>
      </c>
      <c r="Q77" s="52">
        <f t="shared" si="23"/>
        <v>6</v>
      </c>
      <c r="R77" s="52" t="str">
        <f t="shared" si="24"/>
        <v>Medio</v>
      </c>
      <c r="S77" s="52">
        <v>10</v>
      </c>
      <c r="T77" s="52">
        <f t="shared" si="25"/>
        <v>60</v>
      </c>
      <c r="U77" s="52" t="str">
        <f t="shared" si="26"/>
        <v>III</v>
      </c>
      <c r="V77" s="44" t="str">
        <f>VLOOKUP(U77,Criterios!$A$18:$E$21,3,FALSE)</f>
        <v>MEJORABLE Mejorar si es posible. Sería conveniente justificar la intervención y su rentabilidad.</v>
      </c>
      <c r="W77" s="52" t="s">
        <v>118</v>
      </c>
      <c r="X77" s="52" t="s">
        <v>230</v>
      </c>
      <c r="Y77" s="52"/>
      <c r="Z77" s="52"/>
      <c r="AA77" s="52"/>
      <c r="AB77" s="53" t="s">
        <v>360</v>
      </c>
      <c r="AC77" s="52" t="s">
        <v>117</v>
      </c>
      <c r="AD77" s="44" t="s">
        <v>320</v>
      </c>
      <c r="AE77" s="44" t="s">
        <v>320</v>
      </c>
      <c r="AF77" s="44" t="s">
        <v>320</v>
      </c>
      <c r="AG77" s="44" t="s">
        <v>669</v>
      </c>
      <c r="AH77" s="44" t="s">
        <v>320</v>
      </c>
      <c r="AI77" s="238">
        <v>6</v>
      </c>
      <c r="AJ77" s="238"/>
      <c r="AK77" s="240">
        <f t="shared" si="27"/>
        <v>0</v>
      </c>
      <c r="AL77" s="195"/>
      <c r="AM77" s="186"/>
    </row>
    <row r="78" spans="1:39" ht="115.5" customHeight="1">
      <c r="A78" s="97">
        <f t="shared" si="22"/>
        <v>71</v>
      </c>
      <c r="B78" s="122" t="s">
        <v>288</v>
      </c>
      <c r="C78" s="122" t="s">
        <v>252</v>
      </c>
      <c r="D78" s="101" t="s">
        <v>284</v>
      </c>
      <c r="E78" s="336"/>
      <c r="F78" s="187" t="s">
        <v>117</v>
      </c>
      <c r="G78" s="50" t="s">
        <v>125</v>
      </c>
      <c r="H78" s="43" t="s">
        <v>191</v>
      </c>
      <c r="I78" s="43" t="s">
        <v>352</v>
      </c>
      <c r="J78" s="43" t="s">
        <v>358</v>
      </c>
      <c r="K78" s="43" t="s">
        <v>354</v>
      </c>
      <c r="L78" s="43" t="s">
        <v>355</v>
      </c>
      <c r="M78" s="43" t="s">
        <v>356</v>
      </c>
      <c r="N78" s="188">
        <v>8</v>
      </c>
      <c r="O78" s="188">
        <v>2</v>
      </c>
      <c r="P78" s="188">
        <v>3</v>
      </c>
      <c r="Q78" s="52">
        <f t="shared" si="23"/>
        <v>6</v>
      </c>
      <c r="R78" s="52" t="str">
        <f t="shared" si="24"/>
        <v>Medio</v>
      </c>
      <c r="S78" s="52">
        <v>10</v>
      </c>
      <c r="T78" s="52">
        <f t="shared" si="25"/>
        <v>60</v>
      </c>
      <c r="U78" s="52" t="str">
        <f t="shared" si="26"/>
        <v>III</v>
      </c>
      <c r="V78" s="44" t="str">
        <f>VLOOKUP(U78,Criterios!$A$18:$E$21,3,FALSE)</f>
        <v>MEJORABLE Mejorar si es posible. Sería conveniente justificar la intervención y su rentabilidad.</v>
      </c>
      <c r="W78" s="52" t="s">
        <v>118</v>
      </c>
      <c r="X78" s="52" t="s">
        <v>230</v>
      </c>
      <c r="Y78" s="52"/>
      <c r="Z78" s="52"/>
      <c r="AA78" s="52"/>
      <c r="AB78" s="53" t="s">
        <v>360</v>
      </c>
      <c r="AC78" s="52" t="s">
        <v>117</v>
      </c>
      <c r="AD78" s="44" t="s">
        <v>320</v>
      </c>
      <c r="AE78" s="44" t="s">
        <v>320</v>
      </c>
      <c r="AF78" s="44" t="s">
        <v>320</v>
      </c>
      <c r="AG78" s="44" t="s">
        <v>669</v>
      </c>
      <c r="AH78" s="44" t="s">
        <v>320</v>
      </c>
      <c r="AI78" s="238">
        <v>6</v>
      </c>
      <c r="AJ78" s="238"/>
      <c r="AK78" s="240">
        <f t="shared" si="27"/>
        <v>0</v>
      </c>
      <c r="AL78" s="195"/>
      <c r="AM78" s="186"/>
    </row>
    <row r="79" spans="1:39" ht="116.25" customHeight="1">
      <c r="A79" s="97">
        <f t="shared" si="22"/>
        <v>72</v>
      </c>
      <c r="B79" s="122" t="s">
        <v>288</v>
      </c>
      <c r="C79" s="122" t="s">
        <v>252</v>
      </c>
      <c r="D79" s="101" t="s">
        <v>284</v>
      </c>
      <c r="E79" s="336"/>
      <c r="F79" s="187" t="s">
        <v>117</v>
      </c>
      <c r="G79" s="50" t="s">
        <v>120</v>
      </c>
      <c r="H79" s="43" t="s">
        <v>143</v>
      </c>
      <c r="I79" s="43" t="s">
        <v>451</v>
      </c>
      <c r="J79" s="43" t="s">
        <v>361</v>
      </c>
      <c r="K79" s="43" t="s">
        <v>366</v>
      </c>
      <c r="L79" s="43" t="s">
        <v>366</v>
      </c>
      <c r="M79" s="43" t="s">
        <v>368</v>
      </c>
      <c r="N79" s="188">
        <v>8</v>
      </c>
      <c r="O79" s="188">
        <v>2</v>
      </c>
      <c r="P79" s="188">
        <v>3</v>
      </c>
      <c r="Q79" s="52">
        <f t="shared" si="23"/>
        <v>6</v>
      </c>
      <c r="R79" s="52" t="str">
        <f t="shared" si="24"/>
        <v>Medio</v>
      </c>
      <c r="S79" s="52">
        <v>10</v>
      </c>
      <c r="T79" s="52">
        <f t="shared" si="25"/>
        <v>60</v>
      </c>
      <c r="U79" s="52" t="str">
        <f t="shared" si="26"/>
        <v>III</v>
      </c>
      <c r="V79" s="44" t="str">
        <f>VLOOKUP(U79,Criterios!$A$18:$E$21,3,FALSE)</f>
        <v>MEJORABLE Mejorar si es posible. Sería conveniente justificar la intervención y su rentabilidad.</v>
      </c>
      <c r="W79" s="52" t="s">
        <v>118</v>
      </c>
      <c r="X79" s="52" t="s">
        <v>230</v>
      </c>
      <c r="Y79" s="52"/>
      <c r="Z79" s="52"/>
      <c r="AA79" s="52"/>
      <c r="AB79" s="53" t="s">
        <v>371</v>
      </c>
      <c r="AC79" s="52" t="s">
        <v>117</v>
      </c>
      <c r="AD79" s="44" t="s">
        <v>320</v>
      </c>
      <c r="AE79" s="44" t="s">
        <v>320</v>
      </c>
      <c r="AF79" s="44" t="s">
        <v>320</v>
      </c>
      <c r="AG79" s="44" t="s">
        <v>651</v>
      </c>
      <c r="AH79" s="44" t="s">
        <v>320</v>
      </c>
      <c r="AI79" s="238">
        <v>7</v>
      </c>
      <c r="AJ79" s="238"/>
      <c r="AK79" s="240">
        <f t="shared" si="27"/>
        <v>0</v>
      </c>
      <c r="AL79" s="195"/>
      <c r="AM79" s="186"/>
    </row>
    <row r="80" spans="1:39" ht="109.5" customHeight="1">
      <c r="A80" s="97">
        <f t="shared" si="22"/>
        <v>73</v>
      </c>
      <c r="B80" s="122" t="s">
        <v>288</v>
      </c>
      <c r="C80" s="122" t="s">
        <v>252</v>
      </c>
      <c r="D80" s="101" t="s">
        <v>284</v>
      </c>
      <c r="E80" s="336"/>
      <c r="F80" s="135" t="s">
        <v>117</v>
      </c>
      <c r="G80" s="50" t="s">
        <v>120</v>
      </c>
      <c r="H80" s="44" t="s">
        <v>138</v>
      </c>
      <c r="I80" s="43" t="s">
        <v>452</v>
      </c>
      <c r="J80" s="43" t="s">
        <v>429</v>
      </c>
      <c r="K80" s="44" t="s">
        <v>366</v>
      </c>
      <c r="L80" s="44" t="s">
        <v>366</v>
      </c>
      <c r="M80" s="44" t="s">
        <v>368</v>
      </c>
      <c r="N80" s="52">
        <v>8</v>
      </c>
      <c r="O80" s="52">
        <v>2</v>
      </c>
      <c r="P80" s="52">
        <v>3</v>
      </c>
      <c r="Q80" s="52">
        <f t="shared" si="23"/>
        <v>6</v>
      </c>
      <c r="R80" s="52" t="str">
        <f t="shared" si="24"/>
        <v>Medio</v>
      </c>
      <c r="S80" s="52">
        <v>10</v>
      </c>
      <c r="T80" s="52">
        <f t="shared" si="25"/>
        <v>60</v>
      </c>
      <c r="U80" s="52" t="str">
        <f t="shared" si="26"/>
        <v>III</v>
      </c>
      <c r="V80" s="44" t="str">
        <f>VLOOKUP(U80,Criterios!$A$18:$E$21,3,FALSE)</f>
        <v>MEJORABLE Mejorar si es posible. Sería conveniente justificar la intervención y su rentabilidad.</v>
      </c>
      <c r="W80" s="52" t="s">
        <v>118</v>
      </c>
      <c r="X80" s="52" t="s">
        <v>230</v>
      </c>
      <c r="Y80" s="52"/>
      <c r="Z80" s="52"/>
      <c r="AA80" s="52"/>
      <c r="AB80" s="53" t="s">
        <v>371</v>
      </c>
      <c r="AC80" s="52" t="s">
        <v>117</v>
      </c>
      <c r="AD80" s="44" t="s">
        <v>320</v>
      </c>
      <c r="AE80" s="44" t="s">
        <v>320</v>
      </c>
      <c r="AF80" s="43" t="s">
        <v>320</v>
      </c>
      <c r="AG80" s="44" t="s">
        <v>645</v>
      </c>
      <c r="AH80" s="44" t="s">
        <v>320</v>
      </c>
      <c r="AI80" s="238">
        <v>4</v>
      </c>
      <c r="AJ80" s="238"/>
      <c r="AK80" s="240">
        <f t="shared" si="27"/>
        <v>0</v>
      </c>
      <c r="AL80" s="195"/>
      <c r="AM80" s="186"/>
    </row>
    <row r="81" spans="1:39" s="189" customFormat="1" ht="149.44999999999999" customHeight="1">
      <c r="A81" s="191">
        <f t="shared" si="22"/>
        <v>74</v>
      </c>
      <c r="B81" s="192" t="s">
        <v>288</v>
      </c>
      <c r="C81" s="192" t="s">
        <v>252</v>
      </c>
      <c r="D81" s="193" t="s">
        <v>284</v>
      </c>
      <c r="E81" s="336"/>
      <c r="F81" s="187" t="s">
        <v>117</v>
      </c>
      <c r="G81" s="50" t="s">
        <v>120</v>
      </c>
      <c r="H81" s="43" t="s">
        <v>145</v>
      </c>
      <c r="I81" s="43" t="s">
        <v>453</v>
      </c>
      <c r="J81" s="43" t="s">
        <v>429</v>
      </c>
      <c r="K81" s="43" t="s">
        <v>366</v>
      </c>
      <c r="L81" s="43" t="s">
        <v>431</v>
      </c>
      <c r="M81" s="43" t="s">
        <v>368</v>
      </c>
      <c r="N81" s="188">
        <v>8</v>
      </c>
      <c r="O81" s="188">
        <v>2</v>
      </c>
      <c r="P81" s="188">
        <v>3</v>
      </c>
      <c r="Q81" s="188">
        <f t="shared" si="23"/>
        <v>6</v>
      </c>
      <c r="R81" s="188" t="str">
        <f t="shared" si="24"/>
        <v>Medio</v>
      </c>
      <c r="S81" s="188">
        <v>10</v>
      </c>
      <c r="T81" s="188">
        <f t="shared" si="25"/>
        <v>60</v>
      </c>
      <c r="U81" s="188" t="str">
        <f t="shared" si="26"/>
        <v>III</v>
      </c>
      <c r="V81" s="43" t="str">
        <f>VLOOKUP(U81,Criterios!$A$18:$E$21,3,FALSE)</f>
        <v>MEJORABLE Mejorar si es posible. Sería conveniente justificar la intervención y su rentabilidad.</v>
      </c>
      <c r="W81" s="188" t="s">
        <v>118</v>
      </c>
      <c r="X81" s="188" t="s">
        <v>230</v>
      </c>
      <c r="Y81" s="188"/>
      <c r="Z81" s="188"/>
      <c r="AA81" s="188"/>
      <c r="AB81" s="53" t="s">
        <v>371</v>
      </c>
      <c r="AC81" s="188" t="s">
        <v>117</v>
      </c>
      <c r="AD81" s="43" t="s">
        <v>320</v>
      </c>
      <c r="AE81" s="43" t="s">
        <v>320</v>
      </c>
      <c r="AF81" s="43" t="s">
        <v>643</v>
      </c>
      <c r="AG81" s="43" t="s">
        <v>644</v>
      </c>
      <c r="AH81" s="43" t="s">
        <v>320</v>
      </c>
      <c r="AI81" s="238">
        <v>8</v>
      </c>
      <c r="AJ81" s="238"/>
      <c r="AK81" s="242">
        <f t="shared" si="27"/>
        <v>0</v>
      </c>
      <c r="AL81" s="197"/>
      <c r="AM81" s="194"/>
    </row>
    <row r="82" spans="1:39" ht="49.5" customHeight="1">
      <c r="A82" s="97">
        <f t="shared" si="22"/>
        <v>75</v>
      </c>
      <c r="B82" s="122" t="s">
        <v>288</v>
      </c>
      <c r="C82" s="122" t="s">
        <v>252</v>
      </c>
      <c r="D82" s="101" t="s">
        <v>284</v>
      </c>
      <c r="E82" s="336"/>
      <c r="F82" s="135" t="s">
        <v>117</v>
      </c>
      <c r="G82" s="43" t="s">
        <v>302</v>
      </c>
      <c r="H82" s="44" t="s">
        <v>186</v>
      </c>
      <c r="I82" s="43" t="s">
        <v>372</v>
      </c>
      <c r="J82" s="43" t="s">
        <v>373</v>
      </c>
      <c r="K82" s="44" t="s">
        <v>374</v>
      </c>
      <c r="L82" s="44" t="s">
        <v>375</v>
      </c>
      <c r="M82" s="44" t="s">
        <v>423</v>
      </c>
      <c r="N82" s="52">
        <v>8</v>
      </c>
      <c r="O82" s="52">
        <v>2</v>
      </c>
      <c r="P82" s="52">
        <v>1</v>
      </c>
      <c r="Q82" s="52">
        <f t="shared" si="23"/>
        <v>2</v>
      </c>
      <c r="R82" s="52" t="str">
        <f t="shared" si="24"/>
        <v>Bajo</v>
      </c>
      <c r="S82" s="52">
        <v>10</v>
      </c>
      <c r="T82" s="52">
        <f t="shared" si="25"/>
        <v>20</v>
      </c>
      <c r="U82" s="52" t="str">
        <f t="shared" si="26"/>
        <v>IV</v>
      </c>
      <c r="V82" s="44" t="str">
        <f>VLOOKUP(U82,Criterios!$A$18:$E$21,3,FALSE)</f>
        <v xml:space="preserve">ACEPTABLE Mantener las medidas de control existentes, pero se deberían considerar soluciones o mejoras y se deben hacer comprobaciones periódicas para asegurar que el riesgo aún es aceptable. </v>
      </c>
      <c r="W82" s="52" t="s">
        <v>118</v>
      </c>
      <c r="X82" s="52" t="s">
        <v>230</v>
      </c>
      <c r="Y82" s="52"/>
      <c r="Z82" s="52"/>
      <c r="AA82" s="52"/>
      <c r="AB82" s="53" t="s">
        <v>377</v>
      </c>
      <c r="AC82" s="52" t="s">
        <v>117</v>
      </c>
      <c r="AD82" s="44" t="s">
        <v>320</v>
      </c>
      <c r="AE82" s="44" t="s">
        <v>689</v>
      </c>
      <c r="AF82" s="44" t="s">
        <v>320</v>
      </c>
      <c r="AG82" s="44" t="s">
        <v>690</v>
      </c>
      <c r="AH82" s="44" t="s">
        <v>320</v>
      </c>
      <c r="AI82" s="238">
        <v>3</v>
      </c>
      <c r="AJ82" s="238"/>
      <c r="AK82" s="240">
        <f t="shared" si="27"/>
        <v>0</v>
      </c>
      <c r="AL82" s="195"/>
      <c r="AM82" s="186"/>
    </row>
    <row r="83" spans="1:39" ht="49.5" customHeight="1">
      <c r="A83" s="97">
        <f t="shared" si="22"/>
        <v>76</v>
      </c>
      <c r="B83" s="122" t="s">
        <v>288</v>
      </c>
      <c r="C83" s="122" t="s">
        <v>252</v>
      </c>
      <c r="D83" s="101" t="s">
        <v>284</v>
      </c>
      <c r="E83" s="336"/>
      <c r="F83" s="135" t="s">
        <v>117</v>
      </c>
      <c r="G83" s="44" t="s">
        <v>310</v>
      </c>
      <c r="H83" s="44" t="s">
        <v>168</v>
      </c>
      <c r="I83" s="44" t="s">
        <v>251</v>
      </c>
      <c r="J83" s="43" t="s">
        <v>385</v>
      </c>
      <c r="K83" s="44" t="s">
        <v>328</v>
      </c>
      <c r="L83" s="44" t="s">
        <v>295</v>
      </c>
      <c r="M83" s="44" t="s">
        <v>471</v>
      </c>
      <c r="N83" s="52">
        <v>2</v>
      </c>
      <c r="O83" s="52">
        <v>2</v>
      </c>
      <c r="P83" s="52">
        <v>3</v>
      </c>
      <c r="Q83" s="52">
        <f t="shared" si="23"/>
        <v>6</v>
      </c>
      <c r="R83" s="52" t="str">
        <f t="shared" si="24"/>
        <v>Medio</v>
      </c>
      <c r="S83" s="52">
        <v>10</v>
      </c>
      <c r="T83" s="52">
        <f t="shared" si="25"/>
        <v>60</v>
      </c>
      <c r="U83" s="52" t="str">
        <f t="shared" si="26"/>
        <v>III</v>
      </c>
      <c r="V83" s="44" t="str">
        <f>VLOOKUP(U83,Criterios!$A$18:$E$21,3,FALSE)</f>
        <v>MEJORABLE Mejorar si es posible. Sería conveniente justificar la intervención y su rentabilidad.</v>
      </c>
      <c r="W83" s="52" t="s">
        <v>118</v>
      </c>
      <c r="X83" s="52" t="s">
        <v>230</v>
      </c>
      <c r="Y83" s="52"/>
      <c r="Z83" s="52"/>
      <c r="AA83" s="52"/>
      <c r="AB83" s="53" t="s">
        <v>389</v>
      </c>
      <c r="AC83" s="52" t="s">
        <v>117</v>
      </c>
      <c r="AD83" s="44" t="s">
        <v>320</v>
      </c>
      <c r="AE83" s="44" t="s">
        <v>320</v>
      </c>
      <c r="AF83" s="43" t="s">
        <v>655</v>
      </c>
      <c r="AG83" s="43" t="s">
        <v>656</v>
      </c>
      <c r="AH83" s="44" t="s">
        <v>390</v>
      </c>
      <c r="AI83" s="241">
        <v>11</v>
      </c>
      <c r="AJ83" s="238"/>
      <c r="AK83" s="240">
        <f t="shared" si="27"/>
        <v>0</v>
      </c>
      <c r="AL83" s="195"/>
      <c r="AM83" s="186"/>
    </row>
    <row r="84" spans="1:39" ht="108" customHeight="1">
      <c r="A84" s="97">
        <f t="shared" si="22"/>
        <v>77</v>
      </c>
      <c r="B84" s="122" t="s">
        <v>288</v>
      </c>
      <c r="C84" s="122" t="s">
        <v>252</v>
      </c>
      <c r="D84" s="101" t="s">
        <v>284</v>
      </c>
      <c r="E84" s="336"/>
      <c r="F84" s="135" t="s">
        <v>117</v>
      </c>
      <c r="G84" s="44" t="s">
        <v>311</v>
      </c>
      <c r="H84" s="44" t="s">
        <v>394</v>
      </c>
      <c r="I84" s="44" t="s">
        <v>602</v>
      </c>
      <c r="J84" s="43" t="s">
        <v>395</v>
      </c>
      <c r="K84" s="44" t="s">
        <v>328</v>
      </c>
      <c r="L84" s="44" t="s">
        <v>603</v>
      </c>
      <c r="M84" s="44" t="s">
        <v>604</v>
      </c>
      <c r="N84" s="52">
        <v>8</v>
      </c>
      <c r="O84" s="52">
        <v>2</v>
      </c>
      <c r="P84" s="52">
        <v>2</v>
      </c>
      <c r="Q84" s="52">
        <f t="shared" si="23"/>
        <v>4</v>
      </c>
      <c r="R84" s="52" t="str">
        <f t="shared" si="24"/>
        <v>Bajo</v>
      </c>
      <c r="S84" s="52">
        <v>10</v>
      </c>
      <c r="T84" s="52">
        <f t="shared" si="25"/>
        <v>40</v>
      </c>
      <c r="U84" s="52" t="str">
        <f t="shared" si="26"/>
        <v>III</v>
      </c>
      <c r="V84" s="44" t="str">
        <f>VLOOKUP(U84,Criterios!$A$18:$E$21,3,FALSE)</f>
        <v>MEJORABLE Mejorar si es posible. Sería conveniente justificar la intervención y su rentabilidad.</v>
      </c>
      <c r="W84" s="52" t="s">
        <v>118</v>
      </c>
      <c r="X84" s="52" t="s">
        <v>230</v>
      </c>
      <c r="Y84" s="52"/>
      <c r="Z84" s="52"/>
      <c r="AA84" s="52"/>
      <c r="AB84" s="53" t="s">
        <v>397</v>
      </c>
      <c r="AC84" s="52" t="s">
        <v>117</v>
      </c>
      <c r="AD84" s="44" t="s">
        <v>320</v>
      </c>
      <c r="AE84" s="44" t="s">
        <v>320</v>
      </c>
      <c r="AF84" s="44" t="s">
        <v>605</v>
      </c>
      <c r="AG84" s="44" t="s">
        <v>682</v>
      </c>
      <c r="AH84" s="44" t="s">
        <v>606</v>
      </c>
      <c r="AI84" s="238">
        <v>3</v>
      </c>
      <c r="AJ84" s="238"/>
      <c r="AK84" s="240">
        <f t="shared" si="27"/>
        <v>0</v>
      </c>
      <c r="AL84" s="195"/>
      <c r="AM84" s="186"/>
    </row>
    <row r="85" spans="1:39" ht="74.25" customHeight="1">
      <c r="A85" s="97">
        <f t="shared" si="22"/>
        <v>78</v>
      </c>
      <c r="B85" s="122" t="s">
        <v>288</v>
      </c>
      <c r="C85" s="122" t="s">
        <v>252</v>
      </c>
      <c r="D85" s="101" t="s">
        <v>284</v>
      </c>
      <c r="E85" s="336"/>
      <c r="F85" s="135" t="s">
        <v>117</v>
      </c>
      <c r="G85" s="44" t="s">
        <v>312</v>
      </c>
      <c r="H85" s="44" t="s">
        <v>196</v>
      </c>
      <c r="I85" s="44" t="s">
        <v>249</v>
      </c>
      <c r="J85" s="43" t="s">
        <v>401</v>
      </c>
      <c r="K85" s="44" t="s">
        <v>328</v>
      </c>
      <c r="L85" s="44" t="s">
        <v>282</v>
      </c>
      <c r="M85" s="44" t="s">
        <v>475</v>
      </c>
      <c r="N85" s="52">
        <v>2</v>
      </c>
      <c r="O85" s="52">
        <v>2</v>
      </c>
      <c r="P85" s="52">
        <v>2</v>
      </c>
      <c r="Q85" s="52">
        <f t="shared" si="23"/>
        <v>4</v>
      </c>
      <c r="R85" s="52" t="str">
        <f t="shared" si="24"/>
        <v>Bajo</v>
      </c>
      <c r="S85" s="52">
        <v>10</v>
      </c>
      <c r="T85" s="52">
        <f t="shared" si="25"/>
        <v>40</v>
      </c>
      <c r="U85" s="52" t="str">
        <f t="shared" si="26"/>
        <v>III</v>
      </c>
      <c r="V85" s="44" t="str">
        <f>VLOOKUP(U85,Criterios!$A$18:$E$21,3,FALSE)</f>
        <v>MEJORABLE Mejorar si es posible. Sería conveniente justificar la intervención y su rentabilidad.</v>
      </c>
      <c r="W85" s="52" t="s">
        <v>118</v>
      </c>
      <c r="X85" s="52" t="s">
        <v>230</v>
      </c>
      <c r="Y85" s="52"/>
      <c r="Z85" s="52"/>
      <c r="AA85" s="52"/>
      <c r="AB85" s="53" t="s">
        <v>403</v>
      </c>
      <c r="AC85" s="52" t="s">
        <v>117</v>
      </c>
      <c r="AD85" s="44" t="s">
        <v>320</v>
      </c>
      <c r="AE85" s="44" t="s">
        <v>320</v>
      </c>
      <c r="AF85" s="44" t="s">
        <v>320</v>
      </c>
      <c r="AG85" s="44" t="s">
        <v>684</v>
      </c>
      <c r="AH85" s="44" t="s">
        <v>320</v>
      </c>
      <c r="AI85" s="238">
        <v>3</v>
      </c>
      <c r="AJ85" s="238"/>
      <c r="AK85" s="240">
        <f t="shared" si="27"/>
        <v>0</v>
      </c>
      <c r="AL85" s="195"/>
      <c r="AM85" s="186"/>
    </row>
    <row r="86" spans="1:39" ht="82.5" customHeight="1">
      <c r="A86" s="97">
        <f t="shared" si="22"/>
        <v>79</v>
      </c>
      <c r="B86" s="122" t="s">
        <v>288</v>
      </c>
      <c r="C86" s="122" t="s">
        <v>252</v>
      </c>
      <c r="D86" s="101" t="s">
        <v>284</v>
      </c>
      <c r="E86" s="336"/>
      <c r="F86" s="135" t="s">
        <v>117</v>
      </c>
      <c r="G86" s="44" t="s">
        <v>312</v>
      </c>
      <c r="H86" s="44" t="s">
        <v>197</v>
      </c>
      <c r="I86" s="44" t="s">
        <v>272</v>
      </c>
      <c r="J86" s="43" t="s">
        <v>400</v>
      </c>
      <c r="K86" s="44" t="s">
        <v>328</v>
      </c>
      <c r="L86" s="44" t="s">
        <v>283</v>
      </c>
      <c r="M86" s="44" t="s">
        <v>475</v>
      </c>
      <c r="N86" s="52">
        <v>4</v>
      </c>
      <c r="O86" s="52">
        <v>2</v>
      </c>
      <c r="P86" s="52">
        <v>3</v>
      </c>
      <c r="Q86" s="52">
        <f t="shared" si="23"/>
        <v>6</v>
      </c>
      <c r="R86" s="52" t="str">
        <f t="shared" si="24"/>
        <v>Medio</v>
      </c>
      <c r="S86" s="52">
        <v>10</v>
      </c>
      <c r="T86" s="52">
        <f t="shared" si="25"/>
        <v>60</v>
      </c>
      <c r="U86" s="52" t="str">
        <f t="shared" si="26"/>
        <v>III</v>
      </c>
      <c r="V86" s="44" t="str">
        <f>VLOOKUP(U86,Criterios!$A$18:$E$21,3,FALSE)</f>
        <v>MEJORABLE Mejorar si es posible. Sería conveniente justificar la intervención y su rentabilidad.</v>
      </c>
      <c r="W86" s="52" t="s">
        <v>118</v>
      </c>
      <c r="X86" s="52" t="s">
        <v>230</v>
      </c>
      <c r="Y86" s="52"/>
      <c r="Z86" s="52"/>
      <c r="AA86" s="52"/>
      <c r="AB86" s="53" t="s">
        <v>402</v>
      </c>
      <c r="AC86" s="52" t="s">
        <v>117</v>
      </c>
      <c r="AD86" s="44" t="s">
        <v>320</v>
      </c>
      <c r="AE86" s="44" t="s">
        <v>320</v>
      </c>
      <c r="AF86" s="44" t="s">
        <v>320</v>
      </c>
      <c r="AG86" s="44" t="s">
        <v>685</v>
      </c>
      <c r="AH86" s="44" t="s">
        <v>320</v>
      </c>
      <c r="AI86" s="238">
        <v>2</v>
      </c>
      <c r="AJ86" s="238"/>
      <c r="AK86" s="240">
        <f t="shared" si="27"/>
        <v>0</v>
      </c>
      <c r="AL86" s="196"/>
      <c r="AM86" s="186"/>
    </row>
    <row r="87" spans="1:39" ht="69" customHeight="1">
      <c r="A87" s="97">
        <f t="shared" si="22"/>
        <v>80</v>
      </c>
      <c r="B87" s="122" t="s">
        <v>288</v>
      </c>
      <c r="C87" s="122" t="s">
        <v>252</v>
      </c>
      <c r="D87" s="101" t="s">
        <v>284</v>
      </c>
      <c r="E87" s="336"/>
      <c r="F87" s="135" t="s">
        <v>117</v>
      </c>
      <c r="G87" s="44" t="s">
        <v>313</v>
      </c>
      <c r="H87" s="44" t="s">
        <v>225</v>
      </c>
      <c r="I87" s="44" t="s">
        <v>404</v>
      </c>
      <c r="J87" s="43" t="s">
        <v>405</v>
      </c>
      <c r="K87" s="44" t="s">
        <v>281</v>
      </c>
      <c r="L87" s="44" t="s">
        <v>290</v>
      </c>
      <c r="M87" s="44" t="s">
        <v>476</v>
      </c>
      <c r="N87" s="52">
        <v>8</v>
      </c>
      <c r="O87" s="52">
        <v>2</v>
      </c>
      <c r="P87" s="52">
        <v>2</v>
      </c>
      <c r="Q87" s="52">
        <f t="shared" si="23"/>
        <v>4</v>
      </c>
      <c r="R87" s="52" t="str">
        <f t="shared" si="24"/>
        <v>Bajo</v>
      </c>
      <c r="S87" s="52">
        <v>10</v>
      </c>
      <c r="T87" s="52">
        <f t="shared" si="25"/>
        <v>40</v>
      </c>
      <c r="U87" s="52" t="str">
        <f t="shared" si="26"/>
        <v>III</v>
      </c>
      <c r="V87" s="44" t="str">
        <f>VLOOKUP(U87,Criterios!$A$18:$E$21,3,FALSE)</f>
        <v>MEJORABLE Mejorar si es posible. Sería conveniente justificar la intervención y su rentabilidad.</v>
      </c>
      <c r="W87" s="52" t="s">
        <v>118</v>
      </c>
      <c r="X87" s="52" t="s">
        <v>230</v>
      </c>
      <c r="Y87" s="52"/>
      <c r="Z87" s="52"/>
      <c r="AA87" s="52"/>
      <c r="AB87" s="53" t="s">
        <v>402</v>
      </c>
      <c r="AC87" s="52" t="s">
        <v>117</v>
      </c>
      <c r="AD87" s="44" t="s">
        <v>320</v>
      </c>
      <c r="AE87" s="44" t="s">
        <v>320</v>
      </c>
      <c r="AF87" s="44" t="s">
        <v>406</v>
      </c>
      <c r="AG87" s="44" t="s">
        <v>686</v>
      </c>
      <c r="AH87" s="44" t="s">
        <v>320</v>
      </c>
      <c r="AI87" s="238">
        <v>4</v>
      </c>
      <c r="AJ87" s="238"/>
      <c r="AK87" s="240">
        <f t="shared" si="27"/>
        <v>0</v>
      </c>
      <c r="AL87" s="195"/>
      <c r="AM87" s="186"/>
    </row>
    <row r="88" spans="1:39" ht="89.25" customHeight="1">
      <c r="A88" s="97">
        <f t="shared" si="22"/>
        <v>81</v>
      </c>
      <c r="B88" s="122" t="s">
        <v>288</v>
      </c>
      <c r="C88" s="122" t="s">
        <v>252</v>
      </c>
      <c r="D88" s="101" t="s">
        <v>284</v>
      </c>
      <c r="E88" s="336"/>
      <c r="F88" s="135" t="s">
        <v>117</v>
      </c>
      <c r="G88" s="44" t="s">
        <v>307</v>
      </c>
      <c r="H88" s="44" t="s">
        <v>207</v>
      </c>
      <c r="I88" s="44" t="s">
        <v>269</v>
      </c>
      <c r="J88" s="43" t="s">
        <v>407</v>
      </c>
      <c r="K88" s="44" t="s">
        <v>477</v>
      </c>
      <c r="L88" s="44" t="s">
        <v>287</v>
      </c>
      <c r="M88" s="44" t="s">
        <v>478</v>
      </c>
      <c r="N88" s="52">
        <v>8</v>
      </c>
      <c r="O88" s="52">
        <v>2</v>
      </c>
      <c r="P88" s="52">
        <v>2</v>
      </c>
      <c r="Q88" s="52">
        <f t="shared" si="23"/>
        <v>4</v>
      </c>
      <c r="R88" s="52" t="str">
        <f t="shared" si="24"/>
        <v>Bajo</v>
      </c>
      <c r="S88" s="52">
        <v>10</v>
      </c>
      <c r="T88" s="52">
        <f t="shared" si="25"/>
        <v>40</v>
      </c>
      <c r="U88" s="52" t="str">
        <f t="shared" si="26"/>
        <v>III</v>
      </c>
      <c r="V88" s="44" t="str">
        <f>VLOOKUP(U88,Criterios!$A$18:$E$21,3,FALSE)</f>
        <v>MEJORABLE Mejorar si es posible. Sería conveniente justificar la intervención y su rentabilidad.</v>
      </c>
      <c r="W88" s="52" t="s">
        <v>118</v>
      </c>
      <c r="X88" s="52" t="s">
        <v>230</v>
      </c>
      <c r="Y88" s="52"/>
      <c r="Z88" s="52"/>
      <c r="AA88" s="52"/>
      <c r="AB88" s="53" t="s">
        <v>408</v>
      </c>
      <c r="AC88" s="52" t="s">
        <v>117</v>
      </c>
      <c r="AD88" s="44" t="s">
        <v>320</v>
      </c>
      <c r="AE88" s="44" t="s">
        <v>410</v>
      </c>
      <c r="AF88" s="44" t="s">
        <v>411</v>
      </c>
      <c r="AG88" s="44" t="s">
        <v>658</v>
      </c>
      <c r="AH88" s="44" t="s">
        <v>320</v>
      </c>
      <c r="AI88" s="238">
        <v>5</v>
      </c>
      <c r="AJ88" s="238"/>
      <c r="AK88" s="240">
        <f t="shared" si="27"/>
        <v>0</v>
      </c>
      <c r="AL88" s="195" t="s">
        <v>292</v>
      </c>
      <c r="AM88" s="186"/>
    </row>
    <row r="89" spans="1:39" ht="84.75" customHeight="1" thickBot="1">
      <c r="A89" s="97">
        <f t="shared" si="22"/>
        <v>82</v>
      </c>
      <c r="B89" s="99" t="s">
        <v>288</v>
      </c>
      <c r="C89" s="99" t="s">
        <v>252</v>
      </c>
      <c r="D89" s="102" t="s">
        <v>284</v>
      </c>
      <c r="E89" s="337"/>
      <c r="F89" s="136" t="s">
        <v>117</v>
      </c>
      <c r="G89" s="112" t="s">
        <v>307</v>
      </c>
      <c r="H89" s="112" t="s">
        <v>208</v>
      </c>
      <c r="I89" s="112" t="s">
        <v>270</v>
      </c>
      <c r="J89" s="202" t="s">
        <v>407</v>
      </c>
      <c r="K89" s="112" t="s">
        <v>477</v>
      </c>
      <c r="L89" s="112" t="s">
        <v>297</v>
      </c>
      <c r="M89" s="112" t="s">
        <v>479</v>
      </c>
      <c r="N89" s="113">
        <v>8</v>
      </c>
      <c r="O89" s="113">
        <v>2</v>
      </c>
      <c r="P89" s="113">
        <v>2</v>
      </c>
      <c r="Q89" s="113">
        <f t="shared" si="23"/>
        <v>4</v>
      </c>
      <c r="R89" s="113" t="str">
        <f t="shared" si="24"/>
        <v>Bajo</v>
      </c>
      <c r="S89" s="113">
        <v>10</v>
      </c>
      <c r="T89" s="113">
        <f t="shared" si="25"/>
        <v>40</v>
      </c>
      <c r="U89" s="113" t="str">
        <f t="shared" si="26"/>
        <v>III</v>
      </c>
      <c r="V89" s="112" t="str">
        <f>VLOOKUP(U89,Criterios!$A$18:$E$21,3,FALSE)</f>
        <v>MEJORABLE Mejorar si es posible. Sería conveniente justificar la intervención y su rentabilidad.</v>
      </c>
      <c r="W89" s="113" t="s">
        <v>118</v>
      </c>
      <c r="X89" s="113" t="s">
        <v>230</v>
      </c>
      <c r="Y89" s="113"/>
      <c r="Z89" s="113"/>
      <c r="AA89" s="113"/>
      <c r="AB89" s="138" t="s">
        <v>409</v>
      </c>
      <c r="AC89" s="113" t="s">
        <v>117</v>
      </c>
      <c r="AD89" s="112" t="s">
        <v>320</v>
      </c>
      <c r="AE89" s="112" t="s">
        <v>410</v>
      </c>
      <c r="AF89" s="112" t="s">
        <v>411</v>
      </c>
      <c r="AG89" s="44" t="s">
        <v>658</v>
      </c>
      <c r="AH89" s="112" t="s">
        <v>320</v>
      </c>
      <c r="AI89" s="238">
        <v>5</v>
      </c>
      <c r="AJ89" s="238"/>
      <c r="AK89" s="240">
        <f t="shared" si="27"/>
        <v>0</v>
      </c>
      <c r="AL89" s="195"/>
      <c r="AM89" s="186"/>
    </row>
    <row r="90" spans="1:39" ht="56.25">
      <c r="A90" s="97">
        <f t="shared" si="22"/>
        <v>83</v>
      </c>
      <c r="B90" s="96" t="s">
        <v>244</v>
      </c>
      <c r="C90" s="96" t="s">
        <v>252</v>
      </c>
      <c r="D90" s="100" t="s">
        <v>481</v>
      </c>
      <c r="E90" s="344" t="s">
        <v>482</v>
      </c>
      <c r="F90" s="105" t="s">
        <v>117</v>
      </c>
      <c r="G90" s="106" t="s">
        <v>119</v>
      </c>
      <c r="H90" s="107" t="s">
        <v>129</v>
      </c>
      <c r="I90" s="108" t="s">
        <v>596</v>
      </c>
      <c r="J90" s="108" t="s">
        <v>598</v>
      </c>
      <c r="K90" s="108" t="s">
        <v>701</v>
      </c>
      <c r="L90" s="108" t="s">
        <v>702</v>
      </c>
      <c r="M90" s="108" t="s">
        <v>703</v>
      </c>
      <c r="N90" s="190">
        <v>8</v>
      </c>
      <c r="O90" s="109">
        <v>2</v>
      </c>
      <c r="P90" s="109">
        <v>1</v>
      </c>
      <c r="Q90" s="109">
        <f t="shared" si="23"/>
        <v>2</v>
      </c>
      <c r="R90" s="109" t="str">
        <f t="shared" si="24"/>
        <v>Bajo</v>
      </c>
      <c r="S90" s="109">
        <v>10</v>
      </c>
      <c r="T90" s="109">
        <f t="shared" si="25"/>
        <v>20</v>
      </c>
      <c r="U90" s="109" t="str">
        <f t="shared" si="26"/>
        <v>IV</v>
      </c>
      <c r="V90" s="107" t="str">
        <f>VLOOKUP(U90,Criterios!$A$18:$E$21,3,FALSE)</f>
        <v xml:space="preserve">ACEPTABLE Mantener las medidas de control existentes, pero se deberían considerar soluciones o mejoras y se deben hacer comprobaciones periódicas para asegurar que el riesgo aún es aceptable. </v>
      </c>
      <c r="W90" s="109" t="s">
        <v>118</v>
      </c>
      <c r="X90" s="109" t="s">
        <v>230</v>
      </c>
      <c r="Y90" s="109"/>
      <c r="Z90" s="109"/>
      <c r="AA90" s="109"/>
      <c r="AB90" s="134" t="s">
        <v>597</v>
      </c>
      <c r="AC90" s="109" t="s">
        <v>117</v>
      </c>
      <c r="AD90" s="106" t="s">
        <v>320</v>
      </c>
      <c r="AE90" s="106" t="s">
        <v>320</v>
      </c>
      <c r="AF90" s="106" t="s">
        <v>320</v>
      </c>
      <c r="AG90" s="107" t="s">
        <v>704</v>
      </c>
      <c r="AH90" s="107" t="s">
        <v>630</v>
      </c>
      <c r="AI90" s="238">
        <v>2</v>
      </c>
      <c r="AJ90" s="238"/>
      <c r="AK90" s="240">
        <f t="shared" si="27"/>
        <v>0</v>
      </c>
      <c r="AL90" s="195"/>
      <c r="AM90" s="186"/>
    </row>
    <row r="91" spans="1:39" ht="78.75">
      <c r="A91" s="97">
        <f t="shared" si="22"/>
        <v>84</v>
      </c>
      <c r="B91" s="94" t="s">
        <v>244</v>
      </c>
      <c r="C91" s="94" t="s">
        <v>252</v>
      </c>
      <c r="D91" s="140" t="s">
        <v>481</v>
      </c>
      <c r="E91" s="345"/>
      <c r="F91" s="135" t="s">
        <v>117</v>
      </c>
      <c r="G91" s="54" t="s">
        <v>119</v>
      </c>
      <c r="H91" s="44" t="s">
        <v>130</v>
      </c>
      <c r="I91" s="43" t="s">
        <v>483</v>
      </c>
      <c r="J91" s="43" t="s">
        <v>322</v>
      </c>
      <c r="K91" s="43" t="s">
        <v>289</v>
      </c>
      <c r="L91" s="43" t="s">
        <v>323</v>
      </c>
      <c r="M91" s="43" t="s">
        <v>324</v>
      </c>
      <c r="N91" s="52">
        <v>8</v>
      </c>
      <c r="O91" s="52">
        <v>2</v>
      </c>
      <c r="P91" s="52">
        <v>3</v>
      </c>
      <c r="Q91" s="52">
        <f t="shared" ref="Q91:Q118" si="28">O91*P91</f>
        <v>6</v>
      </c>
      <c r="R91" s="52" t="str">
        <f t="shared" ref="R91:R118" si="29">IF(Q91&gt;23,"Muy Alto ",IF(Q91&gt;9,"Alto",IF(Q91&gt;5,"Medio","Bajo")))</f>
        <v>Medio</v>
      </c>
      <c r="S91" s="52">
        <v>10</v>
      </c>
      <c r="T91" s="52">
        <f t="shared" ref="T91:T118" si="30">Q91*S91</f>
        <v>60</v>
      </c>
      <c r="U91" s="52" t="str">
        <f t="shared" ref="U91:U118" si="31">IF(T91&gt;501,"I",IF(T91&gt;149,"II",IF(T91&gt;39,"III","IV")))</f>
        <v>III</v>
      </c>
      <c r="V91" s="44" t="str">
        <f>VLOOKUP(U91,Criterios!$A$18:$E$21,3,FALSE)</f>
        <v>MEJORABLE Mejorar si es posible. Sería conveniente justificar la intervención y su rentabilidad.</v>
      </c>
      <c r="W91" s="52" t="s">
        <v>118</v>
      </c>
      <c r="X91" s="52" t="s">
        <v>230</v>
      </c>
      <c r="Y91" s="52"/>
      <c r="Z91" s="52"/>
      <c r="AA91" s="52"/>
      <c r="AB91" s="53" t="s">
        <v>325</v>
      </c>
      <c r="AC91" s="52" t="s">
        <v>117</v>
      </c>
      <c r="AD91" s="44" t="s">
        <v>320</v>
      </c>
      <c r="AE91" s="44" t="s">
        <v>320</v>
      </c>
      <c r="AF91" s="44" t="s">
        <v>326</v>
      </c>
      <c r="AG91" s="44" t="s">
        <v>638</v>
      </c>
      <c r="AH91" s="44" t="s">
        <v>320</v>
      </c>
      <c r="AI91" s="238">
        <v>5</v>
      </c>
      <c r="AJ91" s="238"/>
      <c r="AK91" s="240">
        <f t="shared" si="27"/>
        <v>0</v>
      </c>
      <c r="AL91" s="195"/>
      <c r="AM91" s="186"/>
    </row>
    <row r="92" spans="1:39" ht="56.25">
      <c r="A92" s="97">
        <f t="shared" si="22"/>
        <v>85</v>
      </c>
      <c r="B92" s="94" t="s">
        <v>244</v>
      </c>
      <c r="C92" s="94" t="s">
        <v>252</v>
      </c>
      <c r="D92" s="140" t="s">
        <v>481</v>
      </c>
      <c r="E92" s="345"/>
      <c r="F92" s="135" t="s">
        <v>117</v>
      </c>
      <c r="G92" s="54" t="s">
        <v>122</v>
      </c>
      <c r="H92" s="44" t="s">
        <v>152</v>
      </c>
      <c r="I92" s="43" t="s">
        <v>484</v>
      </c>
      <c r="J92" s="43" t="s">
        <v>327</v>
      </c>
      <c r="K92" s="43" t="s">
        <v>328</v>
      </c>
      <c r="L92" s="43" t="s">
        <v>328</v>
      </c>
      <c r="M92" s="43" t="s">
        <v>637</v>
      </c>
      <c r="N92" s="52">
        <v>8</v>
      </c>
      <c r="O92" s="52">
        <v>2</v>
      </c>
      <c r="P92" s="52">
        <v>2</v>
      </c>
      <c r="Q92" s="52">
        <f t="shared" si="28"/>
        <v>4</v>
      </c>
      <c r="R92" s="52" t="str">
        <f t="shared" si="29"/>
        <v>Bajo</v>
      </c>
      <c r="S92" s="52">
        <v>10</v>
      </c>
      <c r="T92" s="52">
        <f t="shared" si="30"/>
        <v>40</v>
      </c>
      <c r="U92" s="52" t="str">
        <f t="shared" si="31"/>
        <v>III</v>
      </c>
      <c r="V92" s="44" t="str">
        <f>VLOOKUP(U92,Criterios!$A$18:$E$21,3,FALSE)</f>
        <v>MEJORABLE Mejorar si es posible. Sería conveniente justificar la intervención y su rentabilidad.</v>
      </c>
      <c r="W92" s="52" t="s">
        <v>118</v>
      </c>
      <c r="X92" s="52" t="s">
        <v>230</v>
      </c>
      <c r="Y92" s="52"/>
      <c r="Z92" s="52"/>
      <c r="AA92" s="52"/>
      <c r="AB92" s="53" t="s">
        <v>330</v>
      </c>
      <c r="AC92" s="52" t="s">
        <v>117</v>
      </c>
      <c r="AD92" s="44" t="s">
        <v>320</v>
      </c>
      <c r="AE92" s="44" t="s">
        <v>320</v>
      </c>
      <c r="AF92" s="44" t="s">
        <v>320</v>
      </c>
      <c r="AG92" s="44" t="s">
        <v>697</v>
      </c>
      <c r="AH92" s="44" t="s">
        <v>320</v>
      </c>
      <c r="AI92" s="238">
        <v>2</v>
      </c>
      <c r="AJ92" s="238"/>
      <c r="AK92" s="240">
        <f t="shared" si="27"/>
        <v>0</v>
      </c>
      <c r="AL92" s="195"/>
      <c r="AM92" s="186"/>
    </row>
    <row r="93" spans="1:39" ht="90">
      <c r="A93" s="97">
        <f t="shared" si="22"/>
        <v>86</v>
      </c>
      <c r="B93" s="94" t="s">
        <v>244</v>
      </c>
      <c r="C93" s="94" t="s">
        <v>252</v>
      </c>
      <c r="D93" s="140" t="s">
        <v>481</v>
      </c>
      <c r="E93" s="345"/>
      <c r="F93" s="135" t="s">
        <v>117</v>
      </c>
      <c r="G93" s="54" t="s">
        <v>122</v>
      </c>
      <c r="H93" s="44" t="s">
        <v>153</v>
      </c>
      <c r="I93" s="43" t="s">
        <v>485</v>
      </c>
      <c r="J93" s="43" t="s">
        <v>331</v>
      </c>
      <c r="K93" s="44" t="s">
        <v>278</v>
      </c>
      <c r="L93" s="44" t="s">
        <v>293</v>
      </c>
      <c r="M93" s="44" t="s">
        <v>467</v>
      </c>
      <c r="N93" s="52">
        <v>8</v>
      </c>
      <c r="O93" s="52">
        <v>2</v>
      </c>
      <c r="P93" s="52">
        <v>3</v>
      </c>
      <c r="Q93" s="52">
        <f t="shared" si="28"/>
        <v>6</v>
      </c>
      <c r="R93" s="52" t="str">
        <f t="shared" si="29"/>
        <v>Medio</v>
      </c>
      <c r="S93" s="52">
        <v>10</v>
      </c>
      <c r="T93" s="52">
        <f t="shared" si="30"/>
        <v>60</v>
      </c>
      <c r="U93" s="52" t="str">
        <f t="shared" si="31"/>
        <v>III</v>
      </c>
      <c r="V93" s="44" t="str">
        <f>VLOOKUP(U93,Criterios!$A$18:$E$21,3,FALSE)</f>
        <v>MEJORABLE Mejorar si es posible. Sería conveniente justificar la intervención y su rentabilidad.</v>
      </c>
      <c r="W93" s="52" t="s">
        <v>118</v>
      </c>
      <c r="X93" s="52" t="s">
        <v>230</v>
      </c>
      <c r="Y93" s="52"/>
      <c r="Z93" s="52"/>
      <c r="AA93" s="52"/>
      <c r="AB93" s="53" t="s">
        <v>333</v>
      </c>
      <c r="AC93" s="52" t="s">
        <v>117</v>
      </c>
      <c r="AD93" s="44" t="s">
        <v>320</v>
      </c>
      <c r="AE93" s="44" t="s">
        <v>279</v>
      </c>
      <c r="AF93" s="44" t="s">
        <v>334</v>
      </c>
      <c r="AG93" s="44" t="s">
        <v>659</v>
      </c>
      <c r="AH93" s="44" t="s">
        <v>320</v>
      </c>
      <c r="AI93" s="238">
        <v>7</v>
      </c>
      <c r="AJ93" s="238"/>
      <c r="AK93" s="240">
        <f t="shared" si="27"/>
        <v>0</v>
      </c>
      <c r="AL93" s="195"/>
      <c r="AM93" s="186"/>
    </row>
    <row r="94" spans="1:39" ht="56.25">
      <c r="A94" s="97">
        <f t="shared" si="22"/>
        <v>87</v>
      </c>
      <c r="B94" s="94" t="s">
        <v>244</v>
      </c>
      <c r="C94" s="94" t="s">
        <v>252</v>
      </c>
      <c r="D94" s="140" t="s">
        <v>481</v>
      </c>
      <c r="E94" s="345"/>
      <c r="F94" s="135" t="s">
        <v>117</v>
      </c>
      <c r="G94" s="54" t="s">
        <v>122</v>
      </c>
      <c r="H94" s="44" t="s">
        <v>155</v>
      </c>
      <c r="I94" s="43" t="s">
        <v>335</v>
      </c>
      <c r="J94" s="43" t="s">
        <v>337</v>
      </c>
      <c r="K94" s="44" t="s">
        <v>328</v>
      </c>
      <c r="L94" s="44" t="s">
        <v>328</v>
      </c>
      <c r="M94" s="44" t="s">
        <v>338</v>
      </c>
      <c r="N94" s="52">
        <v>8</v>
      </c>
      <c r="O94" s="52">
        <v>2</v>
      </c>
      <c r="P94" s="52">
        <v>2</v>
      </c>
      <c r="Q94" s="52">
        <f t="shared" si="28"/>
        <v>4</v>
      </c>
      <c r="R94" s="52" t="str">
        <f t="shared" si="29"/>
        <v>Bajo</v>
      </c>
      <c r="S94" s="52">
        <v>10</v>
      </c>
      <c r="T94" s="52">
        <f t="shared" si="30"/>
        <v>40</v>
      </c>
      <c r="U94" s="52" t="str">
        <f t="shared" si="31"/>
        <v>III</v>
      </c>
      <c r="V94" s="44" t="str">
        <f>VLOOKUP(U94,Criterios!$A$18:$E$21,3,FALSE)</f>
        <v>MEJORABLE Mejorar si es posible. Sería conveniente justificar la intervención y su rentabilidad.</v>
      </c>
      <c r="W94" s="52" t="s">
        <v>118</v>
      </c>
      <c r="X94" s="52" t="s">
        <v>230</v>
      </c>
      <c r="Y94" s="52"/>
      <c r="Z94" s="52"/>
      <c r="AA94" s="52"/>
      <c r="AB94" s="53" t="s">
        <v>343</v>
      </c>
      <c r="AC94" s="52" t="s">
        <v>117</v>
      </c>
      <c r="AD94" s="44" t="s">
        <v>320</v>
      </c>
      <c r="AE94" s="44" t="s">
        <v>320</v>
      </c>
      <c r="AF94" s="44" t="s">
        <v>320</v>
      </c>
      <c r="AG94" s="44" t="s">
        <v>663</v>
      </c>
      <c r="AH94" s="44" t="s">
        <v>320</v>
      </c>
      <c r="AI94" s="238">
        <v>2</v>
      </c>
      <c r="AJ94" s="238"/>
      <c r="AK94" s="240">
        <f t="shared" si="27"/>
        <v>0</v>
      </c>
      <c r="AL94" s="195"/>
      <c r="AM94" s="186"/>
    </row>
    <row r="95" spans="1:39" ht="90">
      <c r="A95" s="97">
        <f t="shared" si="22"/>
        <v>88</v>
      </c>
      <c r="B95" s="94" t="s">
        <v>244</v>
      </c>
      <c r="C95" s="94" t="s">
        <v>252</v>
      </c>
      <c r="D95" s="140" t="s">
        <v>481</v>
      </c>
      <c r="E95" s="345"/>
      <c r="F95" s="135" t="s">
        <v>117</v>
      </c>
      <c r="G95" s="54" t="s">
        <v>127</v>
      </c>
      <c r="H95" s="44" t="s">
        <v>220</v>
      </c>
      <c r="I95" s="43" t="s">
        <v>486</v>
      </c>
      <c r="J95" s="43" t="s">
        <v>487</v>
      </c>
      <c r="K95" s="44" t="s">
        <v>416</v>
      </c>
      <c r="L95" s="44"/>
      <c r="M95" s="44" t="s">
        <v>423</v>
      </c>
      <c r="N95" s="52">
        <v>8</v>
      </c>
      <c r="O95" s="52">
        <v>2</v>
      </c>
      <c r="P95" s="52">
        <v>3</v>
      </c>
      <c r="Q95" s="52">
        <f t="shared" ref="Q95:Q96" si="32">O95*P95</f>
        <v>6</v>
      </c>
      <c r="R95" s="52" t="str">
        <f t="shared" ref="R95:R96" si="33">IF(Q95&gt;23,"Muy Alto ",IF(Q95&gt;9,"Alto",IF(Q95&gt;5,"Medio","Bajo")))</f>
        <v>Medio</v>
      </c>
      <c r="S95" s="52">
        <v>10</v>
      </c>
      <c r="T95" s="52">
        <f t="shared" ref="T95:T96" si="34">Q95*S95</f>
        <v>60</v>
      </c>
      <c r="U95" s="52" t="str">
        <f t="shared" ref="U95:U96" si="35">IF(T95&gt;501,"I",IF(T95&gt;149,"II",IF(T95&gt;39,"III","IV")))</f>
        <v>III</v>
      </c>
      <c r="V95" s="44" t="str">
        <f>VLOOKUP(U95,Criterios!$A$18:$E$21,3,FALSE)</f>
        <v>MEJORABLE Mejorar si es posible. Sería conveniente justificar la intervención y su rentabilidad.</v>
      </c>
      <c r="W95" s="52" t="s">
        <v>118</v>
      </c>
      <c r="X95" s="52" t="s">
        <v>230</v>
      </c>
      <c r="Y95" s="52"/>
      <c r="Z95" s="52"/>
      <c r="AA95" s="52"/>
      <c r="AB95" s="53" t="s">
        <v>487</v>
      </c>
      <c r="AC95" s="52" t="s">
        <v>117</v>
      </c>
      <c r="AD95" s="44" t="s">
        <v>320</v>
      </c>
      <c r="AE95" s="44" t="s">
        <v>320</v>
      </c>
      <c r="AF95" s="44" t="s">
        <v>320</v>
      </c>
      <c r="AG95" s="44" t="s">
        <v>700</v>
      </c>
      <c r="AH95" s="44" t="s">
        <v>420</v>
      </c>
      <c r="AI95" s="238">
        <v>6</v>
      </c>
      <c r="AJ95" s="238"/>
      <c r="AK95" s="240">
        <f t="shared" si="27"/>
        <v>0</v>
      </c>
      <c r="AL95" s="195"/>
      <c r="AM95" s="186"/>
    </row>
    <row r="96" spans="1:39" ht="101.25">
      <c r="A96" s="97">
        <f t="shared" si="22"/>
        <v>89</v>
      </c>
      <c r="B96" s="94" t="s">
        <v>244</v>
      </c>
      <c r="C96" s="94" t="s">
        <v>252</v>
      </c>
      <c r="D96" s="140" t="s">
        <v>481</v>
      </c>
      <c r="E96" s="345"/>
      <c r="F96" s="135" t="s">
        <v>117</v>
      </c>
      <c r="G96" s="54" t="s">
        <v>127</v>
      </c>
      <c r="H96" s="44" t="s">
        <v>222</v>
      </c>
      <c r="I96" s="43" t="s">
        <v>488</v>
      </c>
      <c r="J96" s="43" t="s">
        <v>489</v>
      </c>
      <c r="K96" s="44" t="s">
        <v>416</v>
      </c>
      <c r="L96" s="44" t="s">
        <v>490</v>
      </c>
      <c r="M96" s="44" t="s">
        <v>423</v>
      </c>
      <c r="N96" s="52">
        <v>8</v>
      </c>
      <c r="O96" s="52">
        <v>2</v>
      </c>
      <c r="P96" s="52">
        <v>3</v>
      </c>
      <c r="Q96" s="52">
        <f t="shared" si="32"/>
        <v>6</v>
      </c>
      <c r="R96" s="52" t="str">
        <f t="shared" si="33"/>
        <v>Medio</v>
      </c>
      <c r="S96" s="52">
        <v>10</v>
      </c>
      <c r="T96" s="52">
        <f t="shared" si="34"/>
        <v>60</v>
      </c>
      <c r="U96" s="52" t="str">
        <f t="shared" si="35"/>
        <v>III</v>
      </c>
      <c r="V96" s="44" t="str">
        <f>VLOOKUP(U96,Criterios!$A$18:$E$21,3,FALSE)</f>
        <v>MEJORABLE Mejorar si es posible. Sería conveniente justificar la intervención y su rentabilidad.</v>
      </c>
      <c r="W96" s="52" t="s">
        <v>118</v>
      </c>
      <c r="X96" s="52" t="s">
        <v>230</v>
      </c>
      <c r="Y96" s="52"/>
      <c r="Z96" s="52"/>
      <c r="AA96" s="52"/>
      <c r="AB96" s="53" t="s">
        <v>489</v>
      </c>
      <c r="AC96" s="52" t="s">
        <v>117</v>
      </c>
      <c r="AD96" s="44" t="s">
        <v>320</v>
      </c>
      <c r="AE96" s="44" t="s">
        <v>419</v>
      </c>
      <c r="AF96" s="44" t="s">
        <v>320</v>
      </c>
      <c r="AG96" s="44" t="s">
        <v>668</v>
      </c>
      <c r="AH96" s="44" t="s">
        <v>420</v>
      </c>
      <c r="AI96" s="238">
        <v>4</v>
      </c>
      <c r="AJ96" s="238"/>
      <c r="AK96" s="240">
        <f t="shared" si="27"/>
        <v>0</v>
      </c>
      <c r="AL96" s="195"/>
      <c r="AM96" s="186"/>
    </row>
    <row r="97" spans="1:39" ht="56.25">
      <c r="A97" s="97">
        <f t="shared" si="22"/>
        <v>90</v>
      </c>
      <c r="B97" s="94" t="s">
        <v>244</v>
      </c>
      <c r="C97" s="94" t="s">
        <v>252</v>
      </c>
      <c r="D97" s="140" t="s">
        <v>481</v>
      </c>
      <c r="E97" s="345"/>
      <c r="F97" s="135" t="s">
        <v>117</v>
      </c>
      <c r="G97" s="54" t="s">
        <v>127</v>
      </c>
      <c r="H97" s="44" t="s">
        <v>163</v>
      </c>
      <c r="I97" s="43" t="s">
        <v>344</v>
      </c>
      <c r="J97" s="43" t="s">
        <v>345</v>
      </c>
      <c r="K97" s="44" t="s">
        <v>705</v>
      </c>
      <c r="L97" s="44" t="s">
        <v>346</v>
      </c>
      <c r="M97" s="44" t="s">
        <v>329</v>
      </c>
      <c r="N97" s="52">
        <v>8</v>
      </c>
      <c r="O97" s="52">
        <v>2</v>
      </c>
      <c r="P97" s="52">
        <v>2</v>
      </c>
      <c r="Q97" s="52">
        <f t="shared" si="28"/>
        <v>4</v>
      </c>
      <c r="R97" s="52" t="str">
        <f t="shared" si="29"/>
        <v>Bajo</v>
      </c>
      <c r="S97" s="52">
        <v>10</v>
      </c>
      <c r="T97" s="52">
        <f t="shared" si="30"/>
        <v>40</v>
      </c>
      <c r="U97" s="52" t="str">
        <f t="shared" si="31"/>
        <v>III</v>
      </c>
      <c r="V97" s="44" t="str">
        <f>VLOOKUP(U97,Criterios!$A$18:$E$21,3,FALSE)</f>
        <v>MEJORABLE Mejorar si es posible. Sería conveniente justificar la intervención y su rentabilidad.</v>
      </c>
      <c r="W97" s="52" t="s">
        <v>118</v>
      </c>
      <c r="X97" s="52" t="s">
        <v>230</v>
      </c>
      <c r="Y97" s="52"/>
      <c r="Z97" s="52"/>
      <c r="AA97" s="52"/>
      <c r="AB97" s="53" t="s">
        <v>347</v>
      </c>
      <c r="AC97" s="52" t="s">
        <v>117</v>
      </c>
      <c r="AD97" s="44" t="s">
        <v>320</v>
      </c>
      <c r="AE97" s="44" t="s">
        <v>320</v>
      </c>
      <c r="AF97" s="44" t="s">
        <v>320</v>
      </c>
      <c r="AG97" s="44" t="s">
        <v>666</v>
      </c>
      <c r="AH97" s="44" t="s">
        <v>320</v>
      </c>
      <c r="AI97" s="238">
        <v>4</v>
      </c>
      <c r="AJ97" s="238"/>
      <c r="AK97" s="240">
        <f t="shared" si="27"/>
        <v>0</v>
      </c>
      <c r="AL97" s="195"/>
      <c r="AM97" s="186"/>
    </row>
    <row r="98" spans="1:39" ht="135">
      <c r="A98" s="97">
        <f t="shared" si="22"/>
        <v>91</v>
      </c>
      <c r="B98" s="94" t="s">
        <v>244</v>
      </c>
      <c r="C98" s="94" t="s">
        <v>252</v>
      </c>
      <c r="D98" s="140" t="s">
        <v>481</v>
      </c>
      <c r="E98" s="345"/>
      <c r="F98" s="135" t="s">
        <v>117</v>
      </c>
      <c r="G98" s="54" t="s">
        <v>125</v>
      </c>
      <c r="H98" s="44" t="s">
        <v>187</v>
      </c>
      <c r="I98" s="44" t="s">
        <v>348</v>
      </c>
      <c r="J98" s="43" t="s">
        <v>353</v>
      </c>
      <c r="K98" s="44" t="s">
        <v>354</v>
      </c>
      <c r="L98" s="44" t="s">
        <v>355</v>
      </c>
      <c r="M98" s="44" t="s">
        <v>468</v>
      </c>
      <c r="N98" s="52">
        <v>8</v>
      </c>
      <c r="O98" s="52">
        <v>2</v>
      </c>
      <c r="P98" s="52">
        <v>3</v>
      </c>
      <c r="Q98" s="52">
        <f t="shared" si="28"/>
        <v>6</v>
      </c>
      <c r="R98" s="52" t="str">
        <f t="shared" si="29"/>
        <v>Medio</v>
      </c>
      <c r="S98" s="52">
        <v>10</v>
      </c>
      <c r="T98" s="52">
        <f t="shared" si="30"/>
        <v>60</v>
      </c>
      <c r="U98" s="52" t="str">
        <f t="shared" si="31"/>
        <v>III</v>
      </c>
      <c r="V98" s="44" t="str">
        <f>VLOOKUP(U98,Criterios!$A$18:$E$21,3,FALSE)</f>
        <v>MEJORABLE Mejorar si es posible. Sería conveniente justificar la intervención y su rentabilidad.</v>
      </c>
      <c r="W98" s="52" t="s">
        <v>118</v>
      </c>
      <c r="X98" s="52" t="s">
        <v>230</v>
      </c>
      <c r="Y98" s="52"/>
      <c r="Z98" s="52"/>
      <c r="AA98" s="52"/>
      <c r="AB98" s="53" t="s">
        <v>360</v>
      </c>
      <c r="AC98" s="52" t="s">
        <v>117</v>
      </c>
      <c r="AD98" s="44" t="s">
        <v>320</v>
      </c>
      <c r="AE98" s="44" t="s">
        <v>320</v>
      </c>
      <c r="AF98" s="44" t="s">
        <v>320</v>
      </c>
      <c r="AG98" s="44" t="s">
        <v>669</v>
      </c>
      <c r="AH98" s="44" t="s">
        <v>320</v>
      </c>
      <c r="AI98" s="238">
        <v>6</v>
      </c>
      <c r="AJ98" s="238"/>
      <c r="AK98" s="240">
        <f t="shared" si="27"/>
        <v>0</v>
      </c>
      <c r="AL98" s="195"/>
      <c r="AM98" s="186"/>
    </row>
    <row r="99" spans="1:39" ht="90">
      <c r="A99" s="97">
        <f t="shared" si="22"/>
        <v>92</v>
      </c>
      <c r="B99" s="94" t="s">
        <v>244</v>
      </c>
      <c r="C99" s="94" t="s">
        <v>252</v>
      </c>
      <c r="D99" s="140" t="s">
        <v>481</v>
      </c>
      <c r="E99" s="345"/>
      <c r="F99" s="135" t="s">
        <v>117</v>
      </c>
      <c r="G99" s="54" t="s">
        <v>125</v>
      </c>
      <c r="H99" s="44" t="s">
        <v>188</v>
      </c>
      <c r="I99" s="44" t="s">
        <v>349</v>
      </c>
      <c r="J99" s="43" t="s">
        <v>357</v>
      </c>
      <c r="K99" s="44" t="s">
        <v>354</v>
      </c>
      <c r="L99" s="44" t="s">
        <v>355</v>
      </c>
      <c r="M99" s="44" t="s">
        <v>468</v>
      </c>
      <c r="N99" s="52">
        <v>8</v>
      </c>
      <c r="O99" s="52">
        <v>2</v>
      </c>
      <c r="P99" s="52">
        <v>3</v>
      </c>
      <c r="Q99" s="52">
        <f t="shared" si="28"/>
        <v>6</v>
      </c>
      <c r="R99" s="52" t="str">
        <f t="shared" si="29"/>
        <v>Medio</v>
      </c>
      <c r="S99" s="52">
        <v>10</v>
      </c>
      <c r="T99" s="52">
        <f t="shared" si="30"/>
        <v>60</v>
      </c>
      <c r="U99" s="52" t="str">
        <f t="shared" si="31"/>
        <v>III</v>
      </c>
      <c r="V99" s="44" t="str">
        <f>VLOOKUP(U99,Criterios!$A$18:$E$21,3,FALSE)</f>
        <v>MEJORABLE Mejorar si es posible. Sería conveniente justificar la intervención y su rentabilidad.</v>
      </c>
      <c r="W99" s="52" t="s">
        <v>118</v>
      </c>
      <c r="X99" s="52" t="s">
        <v>230</v>
      </c>
      <c r="Y99" s="52"/>
      <c r="Z99" s="52"/>
      <c r="AA99" s="52"/>
      <c r="AB99" s="53" t="s">
        <v>360</v>
      </c>
      <c r="AC99" s="52" t="s">
        <v>117</v>
      </c>
      <c r="AD99" s="44" t="s">
        <v>320</v>
      </c>
      <c r="AE99" s="44" t="s">
        <v>320</v>
      </c>
      <c r="AF99" s="44" t="s">
        <v>320</v>
      </c>
      <c r="AG99" s="44" t="s">
        <v>669</v>
      </c>
      <c r="AH99" s="44" t="s">
        <v>320</v>
      </c>
      <c r="AI99" s="238">
        <v>6</v>
      </c>
      <c r="AJ99" s="238"/>
      <c r="AK99" s="240">
        <f t="shared" si="27"/>
        <v>0</v>
      </c>
      <c r="AL99" s="195"/>
      <c r="AM99" s="186"/>
    </row>
    <row r="100" spans="1:39" ht="90">
      <c r="A100" s="97">
        <f t="shared" si="22"/>
        <v>93</v>
      </c>
      <c r="B100" s="94" t="s">
        <v>244</v>
      </c>
      <c r="C100" s="94" t="s">
        <v>252</v>
      </c>
      <c r="D100" s="140" t="s">
        <v>481</v>
      </c>
      <c r="E100" s="345"/>
      <c r="F100" s="135" t="s">
        <v>117</v>
      </c>
      <c r="G100" s="54" t="s">
        <v>125</v>
      </c>
      <c r="H100" s="44" t="s">
        <v>189</v>
      </c>
      <c r="I100" s="44" t="s">
        <v>350</v>
      </c>
      <c r="J100" s="43" t="s">
        <v>358</v>
      </c>
      <c r="K100" s="44" t="s">
        <v>354</v>
      </c>
      <c r="L100" s="44" t="s">
        <v>355</v>
      </c>
      <c r="M100" s="44" t="s">
        <v>468</v>
      </c>
      <c r="N100" s="52">
        <v>8</v>
      </c>
      <c r="O100" s="52">
        <v>2</v>
      </c>
      <c r="P100" s="52">
        <v>3</v>
      </c>
      <c r="Q100" s="52">
        <f t="shared" si="28"/>
        <v>6</v>
      </c>
      <c r="R100" s="52" t="str">
        <f t="shared" si="29"/>
        <v>Medio</v>
      </c>
      <c r="S100" s="52">
        <v>10</v>
      </c>
      <c r="T100" s="52">
        <f t="shared" si="30"/>
        <v>60</v>
      </c>
      <c r="U100" s="52" t="str">
        <f t="shared" si="31"/>
        <v>III</v>
      </c>
      <c r="V100" s="44" t="str">
        <f>VLOOKUP(U100,Criterios!$A$18:$E$21,3,FALSE)</f>
        <v>MEJORABLE Mejorar si es posible. Sería conveniente justificar la intervención y su rentabilidad.</v>
      </c>
      <c r="W100" s="52" t="s">
        <v>118</v>
      </c>
      <c r="X100" s="52" t="s">
        <v>230</v>
      </c>
      <c r="Y100" s="52"/>
      <c r="Z100" s="52"/>
      <c r="AA100" s="52"/>
      <c r="AB100" s="53" t="s">
        <v>360</v>
      </c>
      <c r="AC100" s="52" t="s">
        <v>117</v>
      </c>
      <c r="AD100" s="44" t="s">
        <v>320</v>
      </c>
      <c r="AE100" s="44" t="s">
        <v>320</v>
      </c>
      <c r="AF100" s="44" t="s">
        <v>320</v>
      </c>
      <c r="AG100" s="44" t="s">
        <v>669</v>
      </c>
      <c r="AH100" s="44" t="s">
        <v>320</v>
      </c>
      <c r="AI100" s="238">
        <v>6</v>
      </c>
      <c r="AJ100" s="238"/>
      <c r="AK100" s="240">
        <f t="shared" si="27"/>
        <v>0</v>
      </c>
      <c r="AL100" s="195"/>
      <c r="AM100" s="186"/>
    </row>
    <row r="101" spans="1:39" ht="90">
      <c r="A101" s="97">
        <f t="shared" si="22"/>
        <v>94</v>
      </c>
      <c r="B101" s="94" t="s">
        <v>244</v>
      </c>
      <c r="C101" s="94" t="s">
        <v>252</v>
      </c>
      <c r="D101" s="140" t="s">
        <v>481</v>
      </c>
      <c r="E101" s="345"/>
      <c r="F101" s="135" t="s">
        <v>117</v>
      </c>
      <c r="G101" s="54" t="s">
        <v>125</v>
      </c>
      <c r="H101" s="44" t="s">
        <v>190</v>
      </c>
      <c r="I101" s="44" t="s">
        <v>351</v>
      </c>
      <c r="J101" s="43" t="s">
        <v>359</v>
      </c>
      <c r="K101" s="44" t="s">
        <v>354</v>
      </c>
      <c r="L101" s="44" t="s">
        <v>355</v>
      </c>
      <c r="M101" s="44" t="s">
        <v>468</v>
      </c>
      <c r="N101" s="52">
        <v>8</v>
      </c>
      <c r="O101" s="52">
        <v>2</v>
      </c>
      <c r="P101" s="52">
        <v>3</v>
      </c>
      <c r="Q101" s="52">
        <f t="shared" si="28"/>
        <v>6</v>
      </c>
      <c r="R101" s="52" t="str">
        <f t="shared" si="29"/>
        <v>Medio</v>
      </c>
      <c r="S101" s="52">
        <v>10</v>
      </c>
      <c r="T101" s="52">
        <f t="shared" si="30"/>
        <v>60</v>
      </c>
      <c r="U101" s="52" t="str">
        <f t="shared" si="31"/>
        <v>III</v>
      </c>
      <c r="V101" s="44" t="str">
        <f>VLOOKUP(U101,Criterios!$A$18:$E$21,3,FALSE)</f>
        <v>MEJORABLE Mejorar si es posible. Sería conveniente justificar la intervención y su rentabilidad.</v>
      </c>
      <c r="W101" s="52" t="s">
        <v>118</v>
      </c>
      <c r="X101" s="52" t="s">
        <v>230</v>
      </c>
      <c r="Y101" s="52"/>
      <c r="Z101" s="52"/>
      <c r="AA101" s="52"/>
      <c r="AB101" s="53" t="s">
        <v>360</v>
      </c>
      <c r="AC101" s="52" t="s">
        <v>117</v>
      </c>
      <c r="AD101" s="44" t="s">
        <v>320</v>
      </c>
      <c r="AE101" s="44" t="s">
        <v>320</v>
      </c>
      <c r="AF101" s="44" t="s">
        <v>320</v>
      </c>
      <c r="AG101" s="44" t="s">
        <v>669</v>
      </c>
      <c r="AH101" s="44" t="s">
        <v>320</v>
      </c>
      <c r="AI101" s="238">
        <v>6</v>
      </c>
      <c r="AJ101" s="238"/>
      <c r="AK101" s="240">
        <f t="shared" si="27"/>
        <v>0</v>
      </c>
      <c r="AL101" s="195"/>
      <c r="AM101" s="186"/>
    </row>
    <row r="102" spans="1:39" ht="101.25">
      <c r="A102" s="97">
        <f t="shared" si="22"/>
        <v>95</v>
      </c>
      <c r="B102" s="94" t="s">
        <v>244</v>
      </c>
      <c r="C102" s="94" t="s">
        <v>252</v>
      </c>
      <c r="D102" s="140" t="s">
        <v>481</v>
      </c>
      <c r="E102" s="345"/>
      <c r="F102" s="135" t="s">
        <v>117</v>
      </c>
      <c r="G102" s="54" t="s">
        <v>125</v>
      </c>
      <c r="H102" s="44" t="s">
        <v>191</v>
      </c>
      <c r="I102" s="44" t="s">
        <v>352</v>
      </c>
      <c r="J102" s="43" t="s">
        <v>358</v>
      </c>
      <c r="K102" s="44" t="s">
        <v>354</v>
      </c>
      <c r="L102" s="44" t="s">
        <v>355</v>
      </c>
      <c r="M102" s="44" t="s">
        <v>468</v>
      </c>
      <c r="N102" s="52">
        <v>8</v>
      </c>
      <c r="O102" s="52">
        <v>2</v>
      </c>
      <c r="P102" s="52">
        <v>3</v>
      </c>
      <c r="Q102" s="52">
        <f t="shared" si="28"/>
        <v>6</v>
      </c>
      <c r="R102" s="52" t="str">
        <f t="shared" si="29"/>
        <v>Medio</v>
      </c>
      <c r="S102" s="52">
        <v>10</v>
      </c>
      <c r="T102" s="52">
        <f t="shared" si="30"/>
        <v>60</v>
      </c>
      <c r="U102" s="52" t="str">
        <f t="shared" si="31"/>
        <v>III</v>
      </c>
      <c r="V102" s="44" t="str">
        <f>VLOOKUP(U102,Criterios!$A$18:$E$21,3,FALSE)</f>
        <v>MEJORABLE Mejorar si es posible. Sería conveniente justificar la intervención y su rentabilidad.</v>
      </c>
      <c r="W102" s="52" t="s">
        <v>118</v>
      </c>
      <c r="X102" s="52" t="s">
        <v>230</v>
      </c>
      <c r="Y102" s="52"/>
      <c r="Z102" s="52"/>
      <c r="AA102" s="52"/>
      <c r="AB102" s="53" t="s">
        <v>360</v>
      </c>
      <c r="AC102" s="52" t="s">
        <v>117</v>
      </c>
      <c r="AD102" s="44" t="s">
        <v>320</v>
      </c>
      <c r="AE102" s="44" t="s">
        <v>320</v>
      </c>
      <c r="AF102" s="44" t="s">
        <v>320</v>
      </c>
      <c r="AG102" s="44" t="s">
        <v>669</v>
      </c>
      <c r="AH102" s="44" t="s">
        <v>320</v>
      </c>
      <c r="AI102" s="238">
        <v>6</v>
      </c>
      <c r="AJ102" s="238"/>
      <c r="AK102" s="240">
        <f t="shared" si="27"/>
        <v>0</v>
      </c>
      <c r="AL102" s="195"/>
      <c r="AM102" s="186"/>
    </row>
    <row r="103" spans="1:39" ht="123.75">
      <c r="A103" s="97">
        <f t="shared" si="22"/>
        <v>96</v>
      </c>
      <c r="B103" s="94" t="s">
        <v>244</v>
      </c>
      <c r="C103" s="94" t="s">
        <v>252</v>
      </c>
      <c r="D103" s="140" t="s">
        <v>481</v>
      </c>
      <c r="E103" s="345"/>
      <c r="F103" s="135" t="s">
        <v>117</v>
      </c>
      <c r="G103" s="54" t="s">
        <v>120</v>
      </c>
      <c r="H103" s="44" t="s">
        <v>143</v>
      </c>
      <c r="I103" s="44" t="s">
        <v>491</v>
      </c>
      <c r="J103" s="43" t="s">
        <v>495</v>
      </c>
      <c r="K103" s="44" t="s">
        <v>366</v>
      </c>
      <c r="L103" s="44" t="s">
        <v>328</v>
      </c>
      <c r="M103" s="44" t="s">
        <v>368</v>
      </c>
      <c r="N103" s="52">
        <v>8</v>
      </c>
      <c r="O103" s="52">
        <v>2</v>
      </c>
      <c r="P103" s="52">
        <v>3</v>
      </c>
      <c r="Q103" s="52">
        <f t="shared" si="28"/>
        <v>6</v>
      </c>
      <c r="R103" s="52" t="str">
        <f t="shared" si="29"/>
        <v>Medio</v>
      </c>
      <c r="S103" s="52">
        <v>10</v>
      </c>
      <c r="T103" s="52">
        <f t="shared" si="30"/>
        <v>60</v>
      </c>
      <c r="U103" s="52" t="str">
        <f t="shared" si="31"/>
        <v>III</v>
      </c>
      <c r="V103" s="44" t="str">
        <f>VLOOKUP(U103,Criterios!$A$18:$E$21,3,FALSE)</f>
        <v>MEJORABLE Mejorar si es posible. Sería conveniente justificar la intervención y su rentabilidad.</v>
      </c>
      <c r="W103" s="52" t="s">
        <v>118</v>
      </c>
      <c r="X103" s="52" t="s">
        <v>230</v>
      </c>
      <c r="Y103" s="52"/>
      <c r="Z103" s="52"/>
      <c r="AA103" s="52"/>
      <c r="AB103" s="53" t="s">
        <v>371</v>
      </c>
      <c r="AC103" s="52" t="s">
        <v>117</v>
      </c>
      <c r="AD103" s="44" t="s">
        <v>320</v>
      </c>
      <c r="AE103" s="44" t="s">
        <v>320</v>
      </c>
      <c r="AF103" s="44" t="s">
        <v>320</v>
      </c>
      <c r="AG103" s="44" t="s">
        <v>651</v>
      </c>
      <c r="AH103" s="44" t="s">
        <v>320</v>
      </c>
      <c r="AI103" s="238">
        <v>7</v>
      </c>
      <c r="AJ103" s="238"/>
      <c r="AK103" s="240">
        <f t="shared" si="27"/>
        <v>0</v>
      </c>
      <c r="AL103" s="195"/>
      <c r="AM103" s="186"/>
    </row>
    <row r="104" spans="1:39" ht="146.25">
      <c r="A104" s="97">
        <f t="shared" si="22"/>
        <v>97</v>
      </c>
      <c r="B104" s="94" t="s">
        <v>244</v>
      </c>
      <c r="C104" s="94" t="s">
        <v>252</v>
      </c>
      <c r="D104" s="140" t="s">
        <v>481</v>
      </c>
      <c r="E104" s="345"/>
      <c r="F104" s="135" t="s">
        <v>117</v>
      </c>
      <c r="G104" s="54" t="s">
        <v>120</v>
      </c>
      <c r="H104" s="44" t="s">
        <v>144</v>
      </c>
      <c r="I104" s="44" t="s">
        <v>492</v>
      </c>
      <c r="J104" s="43" t="s">
        <v>429</v>
      </c>
      <c r="K104" s="44" t="s">
        <v>366</v>
      </c>
      <c r="L104" s="44" t="s">
        <v>431</v>
      </c>
      <c r="M104" s="44" t="s">
        <v>728</v>
      </c>
      <c r="N104" s="52">
        <v>8</v>
      </c>
      <c r="O104" s="52">
        <v>2</v>
      </c>
      <c r="P104" s="52">
        <v>3</v>
      </c>
      <c r="Q104" s="52">
        <f t="shared" ref="Q104" si="36">O104*P104</f>
        <v>6</v>
      </c>
      <c r="R104" s="52" t="str">
        <f t="shared" ref="R104" si="37">IF(Q104&gt;23,"Muy Alto ",IF(Q104&gt;9,"Alto",IF(Q104&gt;5,"Medio","Bajo")))</f>
        <v>Medio</v>
      </c>
      <c r="S104" s="52">
        <v>10</v>
      </c>
      <c r="T104" s="52">
        <f t="shared" ref="T104" si="38">Q104*S104</f>
        <v>60</v>
      </c>
      <c r="U104" s="52" t="str">
        <f t="shared" ref="U104" si="39">IF(T104&gt;501,"I",IF(T104&gt;149,"II",IF(T104&gt;39,"III","IV")))</f>
        <v>III</v>
      </c>
      <c r="V104" s="44" t="str">
        <f>VLOOKUP(U104,Criterios!$A$18:$E$21,3,FALSE)</f>
        <v>MEJORABLE Mejorar si es posible. Sería conveniente justificar la intervención y su rentabilidad.</v>
      </c>
      <c r="W104" s="52" t="s">
        <v>118</v>
      </c>
      <c r="X104" s="52" t="s">
        <v>230</v>
      </c>
      <c r="Y104" s="52"/>
      <c r="Z104" s="52"/>
      <c r="AA104" s="52"/>
      <c r="AB104" s="53" t="s">
        <v>371</v>
      </c>
      <c r="AC104" s="52" t="s">
        <v>117</v>
      </c>
      <c r="AD104" s="44" t="s">
        <v>320</v>
      </c>
      <c r="AE104" s="44" t="s">
        <v>320</v>
      </c>
      <c r="AF104" s="44" t="s">
        <v>643</v>
      </c>
      <c r="AG104" s="44" t="s">
        <v>646</v>
      </c>
      <c r="AH104" s="44" t="s">
        <v>320</v>
      </c>
      <c r="AI104" s="238">
        <v>7</v>
      </c>
      <c r="AJ104" s="238"/>
      <c r="AK104" s="240">
        <f t="shared" si="27"/>
        <v>0</v>
      </c>
      <c r="AL104" s="195"/>
      <c r="AM104" s="186"/>
    </row>
    <row r="105" spans="1:39" ht="156.6" customHeight="1">
      <c r="A105" s="97">
        <f t="shared" si="22"/>
        <v>98</v>
      </c>
      <c r="B105" s="94" t="s">
        <v>244</v>
      </c>
      <c r="C105" s="94" t="s">
        <v>252</v>
      </c>
      <c r="D105" s="140" t="s">
        <v>481</v>
      </c>
      <c r="E105" s="345"/>
      <c r="F105" s="135" t="s">
        <v>117</v>
      </c>
      <c r="G105" s="54" t="s">
        <v>120</v>
      </c>
      <c r="H105" s="44" t="s">
        <v>138</v>
      </c>
      <c r="I105" s="44" t="s">
        <v>493</v>
      </c>
      <c r="J105" s="43" t="s">
        <v>496</v>
      </c>
      <c r="K105" s="44" t="s">
        <v>366</v>
      </c>
      <c r="L105" s="44" t="s">
        <v>328</v>
      </c>
      <c r="M105" s="44" t="s">
        <v>368</v>
      </c>
      <c r="N105" s="52">
        <v>8</v>
      </c>
      <c r="O105" s="52">
        <v>2</v>
      </c>
      <c r="P105" s="52">
        <v>3</v>
      </c>
      <c r="Q105" s="52">
        <f t="shared" si="28"/>
        <v>6</v>
      </c>
      <c r="R105" s="52" t="str">
        <f t="shared" si="29"/>
        <v>Medio</v>
      </c>
      <c r="S105" s="52">
        <v>10</v>
      </c>
      <c r="T105" s="52">
        <f t="shared" si="30"/>
        <v>60</v>
      </c>
      <c r="U105" s="52" t="str">
        <f t="shared" si="31"/>
        <v>III</v>
      </c>
      <c r="V105" s="44" t="str">
        <f>VLOOKUP(U105,Criterios!$A$18:$E$21,3,FALSE)</f>
        <v>MEJORABLE Mejorar si es posible. Sería conveniente justificar la intervención y su rentabilidad.</v>
      </c>
      <c r="W105" s="52" t="s">
        <v>118</v>
      </c>
      <c r="X105" s="52" t="s">
        <v>230</v>
      </c>
      <c r="Y105" s="52"/>
      <c r="Z105" s="52"/>
      <c r="AA105" s="52"/>
      <c r="AB105" s="53" t="s">
        <v>371</v>
      </c>
      <c r="AC105" s="52" t="s">
        <v>117</v>
      </c>
      <c r="AD105" s="44" t="s">
        <v>320</v>
      </c>
      <c r="AE105" s="44" t="s">
        <v>320</v>
      </c>
      <c r="AF105" s="44" t="s">
        <v>643</v>
      </c>
      <c r="AG105" s="44" t="s">
        <v>646</v>
      </c>
      <c r="AH105" s="44" t="s">
        <v>320</v>
      </c>
      <c r="AI105" s="238">
        <v>7</v>
      </c>
      <c r="AJ105" s="238"/>
      <c r="AK105" s="240">
        <f t="shared" si="27"/>
        <v>0</v>
      </c>
      <c r="AL105" s="195"/>
      <c r="AM105" s="186"/>
    </row>
    <row r="106" spans="1:39" ht="146.25">
      <c r="A106" s="97">
        <f t="shared" si="22"/>
        <v>99</v>
      </c>
      <c r="B106" s="94" t="s">
        <v>244</v>
      </c>
      <c r="C106" s="94" t="s">
        <v>252</v>
      </c>
      <c r="D106" s="140" t="s">
        <v>481</v>
      </c>
      <c r="E106" s="345"/>
      <c r="F106" s="135" t="s">
        <v>117</v>
      </c>
      <c r="G106" s="54" t="s">
        <v>120</v>
      </c>
      <c r="H106" s="44" t="s">
        <v>145</v>
      </c>
      <c r="I106" s="44" t="s">
        <v>494</v>
      </c>
      <c r="J106" s="43" t="s">
        <v>496</v>
      </c>
      <c r="K106" s="44" t="s">
        <v>366</v>
      </c>
      <c r="L106" s="44" t="s">
        <v>431</v>
      </c>
      <c r="M106" s="44" t="s">
        <v>368</v>
      </c>
      <c r="N106" s="52">
        <v>8</v>
      </c>
      <c r="O106" s="52">
        <v>2</v>
      </c>
      <c r="P106" s="52">
        <v>3</v>
      </c>
      <c r="Q106" s="52">
        <f t="shared" ref="Q106:Q107" si="40">O106*P106</f>
        <v>6</v>
      </c>
      <c r="R106" s="52" t="str">
        <f t="shared" ref="R106:R107" si="41">IF(Q106&gt;23,"Muy Alto ",IF(Q106&gt;9,"Alto",IF(Q106&gt;5,"Medio","Bajo")))</f>
        <v>Medio</v>
      </c>
      <c r="S106" s="52">
        <v>10</v>
      </c>
      <c r="T106" s="52">
        <f t="shared" ref="T106:T107" si="42">Q106*S106</f>
        <v>60</v>
      </c>
      <c r="U106" s="52" t="str">
        <f t="shared" ref="U106:U107" si="43">IF(T106&gt;501,"I",IF(T106&gt;149,"II",IF(T106&gt;39,"III","IV")))</f>
        <v>III</v>
      </c>
      <c r="V106" s="44" t="str">
        <f>VLOOKUP(U106,Criterios!$A$18:$E$21,3,FALSE)</f>
        <v>MEJORABLE Mejorar si es posible. Sería conveniente justificar la intervención y su rentabilidad.</v>
      </c>
      <c r="W106" s="52" t="s">
        <v>118</v>
      </c>
      <c r="X106" s="52" t="s">
        <v>230</v>
      </c>
      <c r="Y106" s="52"/>
      <c r="Z106" s="52"/>
      <c r="AA106" s="52"/>
      <c r="AB106" s="53" t="s">
        <v>371</v>
      </c>
      <c r="AC106" s="52" t="s">
        <v>117</v>
      </c>
      <c r="AD106" s="44" t="s">
        <v>320</v>
      </c>
      <c r="AE106" s="44" t="s">
        <v>320</v>
      </c>
      <c r="AF106" s="43" t="s">
        <v>643</v>
      </c>
      <c r="AG106" s="43" t="s">
        <v>644</v>
      </c>
      <c r="AH106" s="44" t="s">
        <v>320</v>
      </c>
      <c r="AI106" s="238">
        <v>8</v>
      </c>
      <c r="AJ106" s="238"/>
      <c r="AK106" s="240">
        <f t="shared" si="27"/>
        <v>0</v>
      </c>
      <c r="AL106" s="195"/>
      <c r="AM106" s="186"/>
    </row>
    <row r="107" spans="1:39" ht="45">
      <c r="A107" s="97">
        <f t="shared" si="22"/>
        <v>100</v>
      </c>
      <c r="B107" s="94" t="s">
        <v>244</v>
      </c>
      <c r="C107" s="94" t="s">
        <v>252</v>
      </c>
      <c r="D107" s="140" t="s">
        <v>481</v>
      </c>
      <c r="E107" s="345"/>
      <c r="F107" s="135" t="s">
        <v>117</v>
      </c>
      <c r="G107" s="44" t="s">
        <v>302</v>
      </c>
      <c r="H107" s="44" t="s">
        <v>186</v>
      </c>
      <c r="I107" s="44" t="s">
        <v>372</v>
      </c>
      <c r="J107" s="43" t="s">
        <v>373</v>
      </c>
      <c r="K107" s="44" t="s">
        <v>374</v>
      </c>
      <c r="L107" s="44" t="s">
        <v>375</v>
      </c>
      <c r="M107" s="44" t="s">
        <v>376</v>
      </c>
      <c r="N107" s="52">
        <v>8</v>
      </c>
      <c r="O107" s="52">
        <v>2</v>
      </c>
      <c r="P107" s="52">
        <v>3</v>
      </c>
      <c r="Q107" s="52">
        <f t="shared" si="40"/>
        <v>6</v>
      </c>
      <c r="R107" s="52" t="str">
        <f t="shared" si="41"/>
        <v>Medio</v>
      </c>
      <c r="S107" s="52">
        <v>10</v>
      </c>
      <c r="T107" s="52">
        <f t="shared" si="42"/>
        <v>60</v>
      </c>
      <c r="U107" s="52" t="str">
        <f t="shared" si="43"/>
        <v>III</v>
      </c>
      <c r="V107" s="44" t="str">
        <f>VLOOKUP(U107,Criterios!$A$18:$E$21,3,FALSE)</f>
        <v>MEJORABLE Mejorar si es posible. Sería conveniente justificar la intervención y su rentabilidad.</v>
      </c>
      <c r="W107" s="52" t="s">
        <v>118</v>
      </c>
      <c r="X107" s="52" t="s">
        <v>230</v>
      </c>
      <c r="Y107" s="52"/>
      <c r="Z107" s="52"/>
      <c r="AA107" s="52"/>
      <c r="AB107" s="53" t="s">
        <v>377</v>
      </c>
      <c r="AC107" s="52" t="s">
        <v>117</v>
      </c>
      <c r="AD107" s="44" t="s">
        <v>320</v>
      </c>
      <c r="AE107" s="44" t="s">
        <v>689</v>
      </c>
      <c r="AF107" s="44" t="s">
        <v>320</v>
      </c>
      <c r="AG107" s="44" t="s">
        <v>690</v>
      </c>
      <c r="AH107" s="44" t="s">
        <v>320</v>
      </c>
      <c r="AI107" s="238">
        <v>3</v>
      </c>
      <c r="AJ107" s="238"/>
      <c r="AK107" s="240">
        <f t="shared" si="27"/>
        <v>0</v>
      </c>
      <c r="AL107" s="195"/>
      <c r="AM107" s="186"/>
    </row>
    <row r="108" spans="1:39" ht="90">
      <c r="A108" s="97">
        <f t="shared" si="22"/>
        <v>101</v>
      </c>
      <c r="B108" s="94" t="s">
        <v>244</v>
      </c>
      <c r="C108" s="94" t="s">
        <v>252</v>
      </c>
      <c r="D108" s="140" t="s">
        <v>481</v>
      </c>
      <c r="E108" s="345"/>
      <c r="F108" s="135" t="s">
        <v>117</v>
      </c>
      <c r="G108" s="44" t="s">
        <v>309</v>
      </c>
      <c r="H108" s="44" t="s">
        <v>147</v>
      </c>
      <c r="I108" s="44" t="s">
        <v>380</v>
      </c>
      <c r="J108" s="43" t="s">
        <v>379</v>
      </c>
      <c r="K108" s="44" t="s">
        <v>381</v>
      </c>
      <c r="L108" s="44" t="s">
        <v>469</v>
      </c>
      <c r="M108" s="44" t="s">
        <v>470</v>
      </c>
      <c r="N108" s="52">
        <v>8</v>
      </c>
      <c r="O108" s="52"/>
      <c r="P108" s="52">
        <v>1</v>
      </c>
      <c r="Q108" s="52">
        <f t="shared" si="28"/>
        <v>0</v>
      </c>
      <c r="R108" s="52" t="str">
        <f t="shared" si="29"/>
        <v>Bajo</v>
      </c>
      <c r="S108" s="52">
        <v>10</v>
      </c>
      <c r="T108" s="52">
        <f t="shared" si="30"/>
        <v>0</v>
      </c>
      <c r="U108" s="52" t="str">
        <f t="shared" si="31"/>
        <v>IV</v>
      </c>
      <c r="V108" s="44" t="str">
        <f>VLOOKUP(U108,Criterios!$A$18:$E$21,3,FALSE)</f>
        <v xml:space="preserve">ACEPTABLE Mantener las medidas de control existentes, pero se deberían considerar soluciones o mejoras y se deben hacer comprobaciones periódicas para asegurar que el riesgo aún es aceptable. </v>
      </c>
      <c r="W108" s="52" t="s">
        <v>118</v>
      </c>
      <c r="X108" s="52" t="s">
        <v>230</v>
      </c>
      <c r="Y108" s="52"/>
      <c r="Z108" s="52"/>
      <c r="AA108" s="52"/>
      <c r="AB108" s="53" t="s">
        <v>382</v>
      </c>
      <c r="AC108" s="52" t="s">
        <v>117</v>
      </c>
      <c r="AD108" s="44" t="s">
        <v>320</v>
      </c>
      <c r="AE108" s="44" t="s">
        <v>383</v>
      </c>
      <c r="AF108" s="44" t="s">
        <v>384</v>
      </c>
      <c r="AG108" s="44" t="s">
        <v>652</v>
      </c>
      <c r="AH108" s="44" t="s">
        <v>320</v>
      </c>
      <c r="AI108" s="238">
        <v>5</v>
      </c>
      <c r="AJ108" s="238"/>
      <c r="AK108" s="240">
        <f t="shared" si="27"/>
        <v>0</v>
      </c>
      <c r="AL108" s="195"/>
      <c r="AM108" s="186"/>
    </row>
    <row r="109" spans="1:39" ht="146.25">
      <c r="A109" s="97">
        <f t="shared" si="22"/>
        <v>102</v>
      </c>
      <c r="B109" s="94" t="s">
        <v>244</v>
      </c>
      <c r="C109" s="94" t="s">
        <v>252</v>
      </c>
      <c r="D109" s="140" t="s">
        <v>481</v>
      </c>
      <c r="E109" s="345"/>
      <c r="F109" s="135" t="s">
        <v>117</v>
      </c>
      <c r="G109" s="44" t="s">
        <v>310</v>
      </c>
      <c r="H109" s="44" t="s">
        <v>299</v>
      </c>
      <c r="I109" s="44" t="s">
        <v>245</v>
      </c>
      <c r="J109" s="43" t="s">
        <v>385</v>
      </c>
      <c r="K109" s="44" t="s">
        <v>386</v>
      </c>
      <c r="L109" s="44" t="s">
        <v>387</v>
      </c>
      <c r="M109" s="44" t="s">
        <v>471</v>
      </c>
      <c r="N109" s="52">
        <v>8</v>
      </c>
      <c r="O109" s="52">
        <v>2</v>
      </c>
      <c r="P109" s="52">
        <v>3</v>
      </c>
      <c r="Q109" s="52">
        <f t="shared" si="28"/>
        <v>6</v>
      </c>
      <c r="R109" s="52" t="str">
        <f t="shared" si="29"/>
        <v>Medio</v>
      </c>
      <c r="S109" s="52">
        <v>10</v>
      </c>
      <c r="T109" s="52">
        <f t="shared" si="30"/>
        <v>60</v>
      </c>
      <c r="U109" s="52" t="str">
        <f t="shared" si="31"/>
        <v>III</v>
      </c>
      <c r="V109" s="44" t="str">
        <f>VLOOKUP(U109,Criterios!$A$18:$E$21,3,FALSE)</f>
        <v>MEJORABLE Mejorar si es posible. Sería conveniente justificar la intervención y su rentabilidad.</v>
      </c>
      <c r="W109" s="52" t="s">
        <v>118</v>
      </c>
      <c r="X109" s="52" t="s">
        <v>230</v>
      </c>
      <c r="Y109" s="52"/>
      <c r="Z109" s="52"/>
      <c r="AA109" s="52"/>
      <c r="AB109" s="53" t="s">
        <v>389</v>
      </c>
      <c r="AC109" s="52" t="s">
        <v>117</v>
      </c>
      <c r="AD109" s="44" t="s">
        <v>320</v>
      </c>
      <c r="AE109" s="44" t="s">
        <v>653</v>
      </c>
      <c r="AF109" s="43" t="s">
        <v>654</v>
      </c>
      <c r="AG109" s="43" t="s">
        <v>657</v>
      </c>
      <c r="AH109" s="44" t="s">
        <v>390</v>
      </c>
      <c r="AI109" s="238">
        <v>13</v>
      </c>
      <c r="AJ109" s="238"/>
      <c r="AK109" s="240">
        <f t="shared" si="27"/>
        <v>0</v>
      </c>
      <c r="AL109" s="195"/>
      <c r="AM109" s="186"/>
    </row>
    <row r="110" spans="1:39" ht="74.45" customHeight="1">
      <c r="A110" s="97">
        <f t="shared" si="22"/>
        <v>103</v>
      </c>
      <c r="B110" s="94" t="s">
        <v>244</v>
      </c>
      <c r="C110" s="94" t="s">
        <v>252</v>
      </c>
      <c r="D110" s="140" t="s">
        <v>481</v>
      </c>
      <c r="E110" s="345"/>
      <c r="F110" s="135" t="s">
        <v>117</v>
      </c>
      <c r="G110" s="44" t="s">
        <v>310</v>
      </c>
      <c r="H110" s="44" t="s">
        <v>176</v>
      </c>
      <c r="I110" s="44" t="s">
        <v>246</v>
      </c>
      <c r="J110" s="43" t="s">
        <v>385</v>
      </c>
      <c r="K110" s="44" t="s">
        <v>388</v>
      </c>
      <c r="L110" s="44" t="s">
        <v>473</v>
      </c>
      <c r="M110" s="44" t="s">
        <v>471</v>
      </c>
      <c r="N110" s="52">
        <v>2</v>
      </c>
      <c r="O110" s="52">
        <v>2</v>
      </c>
      <c r="P110" s="52">
        <v>3</v>
      </c>
      <c r="Q110" s="52">
        <f t="shared" si="28"/>
        <v>6</v>
      </c>
      <c r="R110" s="52" t="str">
        <f t="shared" si="29"/>
        <v>Medio</v>
      </c>
      <c r="S110" s="52">
        <v>10</v>
      </c>
      <c r="T110" s="52">
        <f t="shared" si="30"/>
        <v>60</v>
      </c>
      <c r="U110" s="52" t="str">
        <f t="shared" si="31"/>
        <v>III</v>
      </c>
      <c r="V110" s="44" t="str">
        <f>VLOOKUP(U110,Criterios!$A$18:$E$21,3,FALSE)</f>
        <v>MEJORABLE Mejorar si es posible. Sería conveniente justificar la intervención y su rentabilidad.</v>
      </c>
      <c r="W110" s="52" t="s">
        <v>118</v>
      </c>
      <c r="X110" s="52" t="s">
        <v>230</v>
      </c>
      <c r="Y110" s="52"/>
      <c r="Z110" s="52"/>
      <c r="AA110" s="52"/>
      <c r="AB110" s="53" t="s">
        <v>389</v>
      </c>
      <c r="AC110" s="52" t="s">
        <v>117</v>
      </c>
      <c r="AD110" s="44" t="s">
        <v>320</v>
      </c>
      <c r="AE110" s="44" t="s">
        <v>320</v>
      </c>
      <c r="AF110" s="44" t="s">
        <v>392</v>
      </c>
      <c r="AG110" s="43" t="s">
        <v>680</v>
      </c>
      <c r="AH110" s="44" t="s">
        <v>390</v>
      </c>
      <c r="AI110" s="241">
        <v>7</v>
      </c>
      <c r="AJ110" s="238"/>
      <c r="AK110" s="240">
        <f t="shared" si="27"/>
        <v>0</v>
      </c>
      <c r="AL110" s="195"/>
      <c r="AM110" s="186"/>
    </row>
    <row r="111" spans="1:39" ht="95.45" customHeight="1">
      <c r="A111" s="97">
        <f t="shared" si="22"/>
        <v>104</v>
      </c>
      <c r="B111" s="94" t="s">
        <v>244</v>
      </c>
      <c r="C111" s="94" t="s">
        <v>252</v>
      </c>
      <c r="D111" s="140" t="s">
        <v>481</v>
      </c>
      <c r="E111" s="345"/>
      <c r="F111" s="135" t="s">
        <v>117</v>
      </c>
      <c r="G111" s="44" t="s">
        <v>310</v>
      </c>
      <c r="H111" s="44" t="s">
        <v>224</v>
      </c>
      <c r="I111" s="44" t="s">
        <v>247</v>
      </c>
      <c r="J111" s="43" t="s">
        <v>385</v>
      </c>
      <c r="K111" s="44" t="s">
        <v>280</v>
      </c>
      <c r="L111" s="43" t="s">
        <v>294</v>
      </c>
      <c r="M111" s="44" t="s">
        <v>471</v>
      </c>
      <c r="N111" s="52">
        <v>2</v>
      </c>
      <c r="O111" s="52">
        <v>2</v>
      </c>
      <c r="P111" s="52">
        <v>3</v>
      </c>
      <c r="Q111" s="52">
        <f t="shared" si="28"/>
        <v>6</v>
      </c>
      <c r="R111" s="52" t="str">
        <f t="shared" si="29"/>
        <v>Medio</v>
      </c>
      <c r="S111" s="52">
        <v>10</v>
      </c>
      <c r="T111" s="52">
        <f t="shared" si="30"/>
        <v>60</v>
      </c>
      <c r="U111" s="52" t="str">
        <f t="shared" si="31"/>
        <v>III</v>
      </c>
      <c r="V111" s="44" t="str">
        <f>VLOOKUP(U111,Criterios!$A$18:$E$21,3,FALSE)</f>
        <v>MEJORABLE Mejorar si es posible. Sería conveniente justificar la intervención y su rentabilidad.</v>
      </c>
      <c r="W111" s="52" t="s">
        <v>118</v>
      </c>
      <c r="X111" s="52" t="s">
        <v>230</v>
      </c>
      <c r="Y111" s="52"/>
      <c r="Z111" s="52"/>
      <c r="AA111" s="52"/>
      <c r="AB111" s="53" t="s">
        <v>389</v>
      </c>
      <c r="AC111" s="52" t="s">
        <v>117</v>
      </c>
      <c r="AD111" s="44" t="s">
        <v>320</v>
      </c>
      <c r="AE111" s="44" t="s">
        <v>320</v>
      </c>
      <c r="AF111" s="44" t="s">
        <v>392</v>
      </c>
      <c r="AG111" s="43" t="s">
        <v>680</v>
      </c>
      <c r="AH111" s="44" t="s">
        <v>390</v>
      </c>
      <c r="AI111" s="241">
        <v>7</v>
      </c>
      <c r="AJ111" s="238"/>
      <c r="AK111" s="240">
        <f t="shared" si="27"/>
        <v>0</v>
      </c>
      <c r="AL111" s="195"/>
      <c r="AM111" s="186"/>
    </row>
    <row r="112" spans="1:39" ht="112.5">
      <c r="A112" s="97">
        <f t="shared" si="22"/>
        <v>105</v>
      </c>
      <c r="B112" s="94" t="s">
        <v>244</v>
      </c>
      <c r="C112" s="94" t="s">
        <v>252</v>
      </c>
      <c r="D112" s="140" t="s">
        <v>481</v>
      </c>
      <c r="E112" s="345"/>
      <c r="F112" s="135" t="s">
        <v>117</v>
      </c>
      <c r="G112" s="44" t="s">
        <v>310</v>
      </c>
      <c r="H112" s="44" t="s">
        <v>168</v>
      </c>
      <c r="I112" s="44" t="s">
        <v>251</v>
      </c>
      <c r="J112" s="43" t="s">
        <v>385</v>
      </c>
      <c r="K112" s="44" t="s">
        <v>328</v>
      </c>
      <c r="L112" s="44" t="s">
        <v>295</v>
      </c>
      <c r="M112" s="44" t="s">
        <v>471</v>
      </c>
      <c r="N112" s="52">
        <v>2</v>
      </c>
      <c r="O112" s="52">
        <v>2</v>
      </c>
      <c r="P112" s="52">
        <v>3</v>
      </c>
      <c r="Q112" s="52">
        <f t="shared" si="28"/>
        <v>6</v>
      </c>
      <c r="R112" s="52" t="str">
        <f t="shared" si="29"/>
        <v>Medio</v>
      </c>
      <c r="S112" s="52">
        <v>10</v>
      </c>
      <c r="T112" s="52">
        <f t="shared" si="30"/>
        <v>60</v>
      </c>
      <c r="U112" s="52" t="str">
        <f t="shared" si="31"/>
        <v>III</v>
      </c>
      <c r="V112" s="44" t="str">
        <f>VLOOKUP(U112,Criterios!$A$18:$E$21,3,FALSE)</f>
        <v>MEJORABLE Mejorar si es posible. Sería conveniente justificar la intervención y su rentabilidad.</v>
      </c>
      <c r="W112" s="52" t="s">
        <v>118</v>
      </c>
      <c r="X112" s="52" t="s">
        <v>230</v>
      </c>
      <c r="Y112" s="52"/>
      <c r="Z112" s="52"/>
      <c r="AA112" s="52"/>
      <c r="AB112" s="53" t="s">
        <v>389</v>
      </c>
      <c r="AC112" s="52" t="s">
        <v>117</v>
      </c>
      <c r="AD112" s="44" t="s">
        <v>320</v>
      </c>
      <c r="AE112" s="44" t="s">
        <v>320</v>
      </c>
      <c r="AF112" s="43" t="s">
        <v>655</v>
      </c>
      <c r="AG112" s="43" t="s">
        <v>656</v>
      </c>
      <c r="AH112" s="44" t="s">
        <v>390</v>
      </c>
      <c r="AI112" s="241">
        <v>11</v>
      </c>
      <c r="AJ112" s="238"/>
      <c r="AK112" s="240">
        <f t="shared" si="27"/>
        <v>0</v>
      </c>
      <c r="AL112" s="195"/>
      <c r="AM112" s="186"/>
    </row>
    <row r="113" spans="1:39" ht="90">
      <c r="A113" s="97">
        <f t="shared" si="22"/>
        <v>106</v>
      </c>
      <c r="B113" s="94" t="s">
        <v>244</v>
      </c>
      <c r="C113" s="94" t="s">
        <v>252</v>
      </c>
      <c r="D113" s="140" t="s">
        <v>481</v>
      </c>
      <c r="E113" s="345"/>
      <c r="F113" s="135" t="s">
        <v>117</v>
      </c>
      <c r="G113" s="44" t="s">
        <v>311</v>
      </c>
      <c r="H113" s="44" t="s">
        <v>394</v>
      </c>
      <c r="I113" s="44" t="s">
        <v>393</v>
      </c>
      <c r="J113" s="43" t="s">
        <v>395</v>
      </c>
      <c r="K113" s="44" t="s">
        <v>474</v>
      </c>
      <c r="L113" s="44" t="s">
        <v>396</v>
      </c>
      <c r="M113" s="44" t="s">
        <v>296</v>
      </c>
      <c r="N113" s="52">
        <v>8</v>
      </c>
      <c r="O113" s="52">
        <v>2</v>
      </c>
      <c r="P113" s="52">
        <v>2</v>
      </c>
      <c r="Q113" s="52">
        <f t="shared" si="28"/>
        <v>4</v>
      </c>
      <c r="R113" s="52" t="str">
        <f t="shared" si="29"/>
        <v>Bajo</v>
      </c>
      <c r="S113" s="52">
        <v>10</v>
      </c>
      <c r="T113" s="52">
        <f t="shared" si="30"/>
        <v>40</v>
      </c>
      <c r="U113" s="52" t="str">
        <f t="shared" si="31"/>
        <v>III</v>
      </c>
      <c r="V113" s="44" t="str">
        <f>VLOOKUP(U113,Criterios!$A$18:$E$21,3,FALSE)</f>
        <v>MEJORABLE Mejorar si es posible. Sería conveniente justificar la intervención y su rentabilidad.</v>
      </c>
      <c r="W113" s="52" t="s">
        <v>118</v>
      </c>
      <c r="X113" s="52" t="s">
        <v>230</v>
      </c>
      <c r="Y113" s="52"/>
      <c r="Z113" s="52"/>
      <c r="AA113" s="52"/>
      <c r="AB113" s="53" t="s">
        <v>397</v>
      </c>
      <c r="AC113" s="52" t="s">
        <v>117</v>
      </c>
      <c r="AD113" s="44" t="s">
        <v>320</v>
      </c>
      <c r="AE113" s="44" t="s">
        <v>398</v>
      </c>
      <c r="AF113" s="44" t="s">
        <v>399</v>
      </c>
      <c r="AG113" s="44" t="s">
        <v>681</v>
      </c>
      <c r="AH113" s="44" t="s">
        <v>320</v>
      </c>
      <c r="AI113" s="238">
        <v>6</v>
      </c>
      <c r="AJ113" s="238"/>
      <c r="AK113" s="240">
        <f t="shared" si="27"/>
        <v>0</v>
      </c>
      <c r="AL113" s="195"/>
      <c r="AM113" s="186"/>
    </row>
    <row r="114" spans="1:39" ht="72" customHeight="1">
      <c r="A114" s="97">
        <f t="shared" si="22"/>
        <v>107</v>
      </c>
      <c r="B114" s="94" t="s">
        <v>244</v>
      </c>
      <c r="C114" s="94" t="s">
        <v>252</v>
      </c>
      <c r="D114" s="140" t="s">
        <v>481</v>
      </c>
      <c r="E114" s="345"/>
      <c r="F114" s="135" t="s">
        <v>117</v>
      </c>
      <c r="G114" s="44" t="s">
        <v>313</v>
      </c>
      <c r="H114" s="44" t="s">
        <v>225</v>
      </c>
      <c r="I114" s="44" t="s">
        <v>404</v>
      </c>
      <c r="J114" s="43" t="s">
        <v>405</v>
      </c>
      <c r="K114" s="44" t="s">
        <v>281</v>
      </c>
      <c r="L114" s="44" t="s">
        <v>290</v>
      </c>
      <c r="M114" s="44" t="s">
        <v>476</v>
      </c>
      <c r="N114" s="52">
        <v>8</v>
      </c>
      <c r="O114" s="52">
        <v>2</v>
      </c>
      <c r="P114" s="52">
        <v>2</v>
      </c>
      <c r="Q114" s="52">
        <f t="shared" si="28"/>
        <v>4</v>
      </c>
      <c r="R114" s="52" t="str">
        <f t="shared" si="29"/>
        <v>Bajo</v>
      </c>
      <c r="S114" s="52">
        <v>10</v>
      </c>
      <c r="T114" s="52">
        <f t="shared" si="30"/>
        <v>40</v>
      </c>
      <c r="U114" s="52" t="str">
        <f t="shared" si="31"/>
        <v>III</v>
      </c>
      <c r="V114" s="44" t="str">
        <f>VLOOKUP(U114,Criterios!$A$18:$E$21,3,FALSE)</f>
        <v>MEJORABLE Mejorar si es posible. Sería conveniente justificar la intervención y su rentabilidad.</v>
      </c>
      <c r="W114" s="52" t="s">
        <v>118</v>
      </c>
      <c r="X114" s="52" t="s">
        <v>230</v>
      </c>
      <c r="Y114" s="52"/>
      <c r="Z114" s="52"/>
      <c r="AA114" s="52"/>
      <c r="AB114" s="53" t="s">
        <v>402</v>
      </c>
      <c r="AC114" s="52" t="s">
        <v>117</v>
      </c>
      <c r="AD114" s="44" t="s">
        <v>320</v>
      </c>
      <c r="AE114" s="44" t="s">
        <v>320</v>
      </c>
      <c r="AF114" s="44" t="s">
        <v>406</v>
      </c>
      <c r="AG114" s="44" t="s">
        <v>686</v>
      </c>
      <c r="AH114" s="44" t="s">
        <v>320</v>
      </c>
      <c r="AI114" s="238">
        <v>4</v>
      </c>
      <c r="AJ114" s="238"/>
      <c r="AK114" s="240">
        <f t="shared" si="27"/>
        <v>0</v>
      </c>
      <c r="AL114" s="195"/>
      <c r="AM114" s="186"/>
    </row>
    <row r="115" spans="1:39" ht="103.5" customHeight="1">
      <c r="A115" s="97">
        <f t="shared" si="22"/>
        <v>108</v>
      </c>
      <c r="B115" s="94" t="s">
        <v>244</v>
      </c>
      <c r="C115" s="94" t="s">
        <v>252</v>
      </c>
      <c r="D115" s="140" t="s">
        <v>481</v>
      </c>
      <c r="E115" s="345"/>
      <c r="F115" s="135" t="s">
        <v>117</v>
      </c>
      <c r="G115" s="44" t="s">
        <v>313</v>
      </c>
      <c r="H115" s="44" t="s">
        <v>194</v>
      </c>
      <c r="I115" s="44" t="s">
        <v>248</v>
      </c>
      <c r="J115" s="43" t="s">
        <v>405</v>
      </c>
      <c r="K115" s="44" t="s">
        <v>281</v>
      </c>
      <c r="L115" s="44" t="s">
        <v>271</v>
      </c>
      <c r="M115" s="44" t="s">
        <v>476</v>
      </c>
      <c r="N115" s="52">
        <v>8</v>
      </c>
      <c r="O115" s="52">
        <v>2</v>
      </c>
      <c r="P115" s="52">
        <v>2</v>
      </c>
      <c r="Q115" s="52">
        <f t="shared" si="28"/>
        <v>4</v>
      </c>
      <c r="R115" s="52" t="str">
        <f t="shared" si="29"/>
        <v>Bajo</v>
      </c>
      <c r="S115" s="52">
        <v>10</v>
      </c>
      <c r="T115" s="52">
        <f t="shared" si="30"/>
        <v>40</v>
      </c>
      <c r="U115" s="52" t="str">
        <f t="shared" si="31"/>
        <v>III</v>
      </c>
      <c r="V115" s="44" t="str">
        <f>VLOOKUP(U115,Criterios!$A$18:$E$21,3,FALSE)</f>
        <v>MEJORABLE Mejorar si es posible. Sería conveniente justificar la intervención y su rentabilidad.</v>
      </c>
      <c r="W115" s="52" t="s">
        <v>118</v>
      </c>
      <c r="X115" s="52" t="s">
        <v>230</v>
      </c>
      <c r="Y115" s="52"/>
      <c r="Z115" s="52"/>
      <c r="AA115" s="52"/>
      <c r="AB115" s="53" t="s">
        <v>402</v>
      </c>
      <c r="AC115" s="52" t="s">
        <v>117</v>
      </c>
      <c r="AD115" s="44" t="s">
        <v>320</v>
      </c>
      <c r="AE115" s="44" t="s">
        <v>320</v>
      </c>
      <c r="AF115" s="44" t="s">
        <v>406</v>
      </c>
      <c r="AG115" s="44" t="s">
        <v>686</v>
      </c>
      <c r="AH115" s="44" t="s">
        <v>320</v>
      </c>
      <c r="AI115" s="238">
        <v>4</v>
      </c>
      <c r="AJ115" s="238"/>
      <c r="AK115" s="240">
        <f t="shared" si="27"/>
        <v>0</v>
      </c>
      <c r="AL115" s="195"/>
      <c r="AM115" s="186"/>
    </row>
    <row r="116" spans="1:39" ht="103.5" customHeight="1">
      <c r="A116" s="97">
        <f t="shared" si="22"/>
        <v>109</v>
      </c>
      <c r="B116" s="94" t="s">
        <v>244</v>
      </c>
      <c r="C116" s="94" t="s">
        <v>252</v>
      </c>
      <c r="D116" s="140" t="s">
        <v>481</v>
      </c>
      <c r="E116" s="345"/>
      <c r="F116" s="135" t="s">
        <v>117</v>
      </c>
      <c r="G116" s="44" t="s">
        <v>307</v>
      </c>
      <c r="H116" s="44" t="s">
        <v>207</v>
      </c>
      <c r="I116" s="44" t="s">
        <v>269</v>
      </c>
      <c r="J116" s="43" t="s">
        <v>407</v>
      </c>
      <c r="K116" s="44" t="s">
        <v>477</v>
      </c>
      <c r="L116" s="44" t="s">
        <v>287</v>
      </c>
      <c r="M116" s="44" t="s">
        <v>478</v>
      </c>
      <c r="N116" s="52">
        <v>8</v>
      </c>
      <c r="O116" s="52">
        <v>2</v>
      </c>
      <c r="P116" s="52">
        <v>2</v>
      </c>
      <c r="Q116" s="52">
        <f t="shared" si="28"/>
        <v>4</v>
      </c>
      <c r="R116" s="52" t="str">
        <f t="shared" si="29"/>
        <v>Bajo</v>
      </c>
      <c r="S116" s="52">
        <v>10</v>
      </c>
      <c r="T116" s="52">
        <f t="shared" si="30"/>
        <v>40</v>
      </c>
      <c r="U116" s="52" t="str">
        <f t="shared" si="31"/>
        <v>III</v>
      </c>
      <c r="V116" s="44" t="str">
        <f>VLOOKUP(U116,Criterios!$A$18:$E$21,3,FALSE)</f>
        <v>MEJORABLE Mejorar si es posible. Sería conveniente justificar la intervención y su rentabilidad.</v>
      </c>
      <c r="W116" s="52" t="s">
        <v>118</v>
      </c>
      <c r="X116" s="52" t="s">
        <v>230</v>
      </c>
      <c r="Y116" s="52"/>
      <c r="Z116" s="52"/>
      <c r="AA116" s="52"/>
      <c r="AB116" s="53" t="s">
        <v>408</v>
      </c>
      <c r="AC116" s="52" t="s">
        <v>117</v>
      </c>
      <c r="AD116" s="44" t="s">
        <v>320</v>
      </c>
      <c r="AE116" s="44" t="s">
        <v>410</v>
      </c>
      <c r="AF116" s="44" t="s">
        <v>411</v>
      </c>
      <c r="AG116" s="44" t="s">
        <v>658</v>
      </c>
      <c r="AH116" s="44" t="s">
        <v>320</v>
      </c>
      <c r="AI116" s="238">
        <v>5</v>
      </c>
      <c r="AJ116" s="238"/>
      <c r="AK116" s="240">
        <f t="shared" si="27"/>
        <v>0</v>
      </c>
      <c r="AL116" s="195" t="s">
        <v>292</v>
      </c>
      <c r="AM116" s="186"/>
    </row>
    <row r="117" spans="1:39" ht="79.5" thickBot="1">
      <c r="A117" s="97">
        <f t="shared" si="22"/>
        <v>110</v>
      </c>
      <c r="B117" s="139" t="s">
        <v>244</v>
      </c>
      <c r="C117" s="139" t="s">
        <v>252</v>
      </c>
      <c r="D117" s="141" t="s">
        <v>481</v>
      </c>
      <c r="E117" s="346"/>
      <c r="F117" s="136" t="s">
        <v>117</v>
      </c>
      <c r="G117" s="112" t="s">
        <v>307</v>
      </c>
      <c r="H117" s="112" t="s">
        <v>208</v>
      </c>
      <c r="I117" s="112" t="s">
        <v>270</v>
      </c>
      <c r="J117" s="202" t="s">
        <v>407</v>
      </c>
      <c r="K117" s="112" t="s">
        <v>477</v>
      </c>
      <c r="L117" s="112" t="s">
        <v>297</v>
      </c>
      <c r="M117" s="112" t="s">
        <v>479</v>
      </c>
      <c r="N117" s="113">
        <v>8</v>
      </c>
      <c r="O117" s="113">
        <v>2</v>
      </c>
      <c r="P117" s="113">
        <v>2</v>
      </c>
      <c r="Q117" s="113">
        <f t="shared" si="28"/>
        <v>4</v>
      </c>
      <c r="R117" s="113" t="str">
        <f t="shared" si="29"/>
        <v>Bajo</v>
      </c>
      <c r="S117" s="113">
        <v>10</v>
      </c>
      <c r="T117" s="113">
        <f t="shared" si="30"/>
        <v>40</v>
      </c>
      <c r="U117" s="113" t="str">
        <f t="shared" si="31"/>
        <v>III</v>
      </c>
      <c r="V117" s="112" t="str">
        <f>VLOOKUP(U117,Criterios!$A$18:$E$21,3,FALSE)</f>
        <v>MEJORABLE Mejorar si es posible. Sería conveniente justificar la intervención y su rentabilidad.</v>
      </c>
      <c r="W117" s="113" t="s">
        <v>118</v>
      </c>
      <c r="X117" s="113" t="s">
        <v>230</v>
      </c>
      <c r="Y117" s="113"/>
      <c r="Z117" s="113"/>
      <c r="AA117" s="113"/>
      <c r="AB117" s="138" t="s">
        <v>409</v>
      </c>
      <c r="AC117" s="113" t="s">
        <v>117</v>
      </c>
      <c r="AD117" s="112" t="s">
        <v>320</v>
      </c>
      <c r="AE117" s="112" t="s">
        <v>410</v>
      </c>
      <c r="AF117" s="112" t="s">
        <v>411</v>
      </c>
      <c r="AG117" s="44" t="s">
        <v>658</v>
      </c>
      <c r="AH117" s="112" t="s">
        <v>320</v>
      </c>
      <c r="AI117" s="238">
        <v>5</v>
      </c>
      <c r="AJ117" s="238"/>
      <c r="AK117" s="240">
        <f t="shared" si="27"/>
        <v>0</v>
      </c>
      <c r="AL117" s="195"/>
      <c r="AM117" s="186"/>
    </row>
    <row r="118" spans="1:39" ht="138" customHeight="1">
      <c r="A118" s="97">
        <f t="shared" si="22"/>
        <v>111</v>
      </c>
      <c r="B118" s="96" t="s">
        <v>244</v>
      </c>
      <c r="C118" s="96" t="s">
        <v>252</v>
      </c>
      <c r="D118" s="100" t="s">
        <v>497</v>
      </c>
      <c r="E118" s="327" t="s">
        <v>501</v>
      </c>
      <c r="F118" s="105" t="s">
        <v>117</v>
      </c>
      <c r="G118" s="106" t="s">
        <v>119</v>
      </c>
      <c r="H118" s="107" t="s">
        <v>129</v>
      </c>
      <c r="I118" s="108" t="s">
        <v>596</v>
      </c>
      <c r="J118" s="108" t="s">
        <v>598</v>
      </c>
      <c r="K118" s="108" t="s">
        <v>701</v>
      </c>
      <c r="L118" s="108" t="s">
        <v>702</v>
      </c>
      <c r="M118" s="108" t="s">
        <v>703</v>
      </c>
      <c r="N118" s="190">
        <v>8</v>
      </c>
      <c r="O118" s="109">
        <v>2</v>
      </c>
      <c r="P118" s="109">
        <v>1</v>
      </c>
      <c r="Q118" s="109">
        <f t="shared" si="28"/>
        <v>2</v>
      </c>
      <c r="R118" s="109" t="str">
        <f t="shared" si="29"/>
        <v>Bajo</v>
      </c>
      <c r="S118" s="109">
        <v>10</v>
      </c>
      <c r="T118" s="109">
        <f t="shared" si="30"/>
        <v>20</v>
      </c>
      <c r="U118" s="109" t="str">
        <f t="shared" si="31"/>
        <v>IV</v>
      </c>
      <c r="V118" s="107" t="str">
        <f>VLOOKUP(U118,Criterios!$A$18:$E$21,3,FALSE)</f>
        <v xml:space="preserve">ACEPTABLE Mantener las medidas de control existentes, pero se deberían considerar soluciones o mejoras y se deben hacer comprobaciones periódicas para asegurar que el riesgo aún es aceptable. </v>
      </c>
      <c r="W118" s="109" t="s">
        <v>118</v>
      </c>
      <c r="X118" s="109" t="s">
        <v>230</v>
      </c>
      <c r="Y118" s="109"/>
      <c r="Z118" s="109"/>
      <c r="AA118" s="109"/>
      <c r="AB118" s="134" t="s">
        <v>597</v>
      </c>
      <c r="AC118" s="109" t="s">
        <v>117</v>
      </c>
      <c r="AD118" s="106" t="s">
        <v>320</v>
      </c>
      <c r="AE118" s="106" t="s">
        <v>320</v>
      </c>
      <c r="AF118" s="106" t="s">
        <v>320</v>
      </c>
      <c r="AG118" s="107" t="s">
        <v>704</v>
      </c>
      <c r="AH118" s="107" t="s">
        <v>630</v>
      </c>
      <c r="AI118" s="238">
        <v>2</v>
      </c>
      <c r="AJ118" s="238"/>
      <c r="AK118" s="240">
        <f t="shared" si="27"/>
        <v>0</v>
      </c>
      <c r="AL118" s="195"/>
      <c r="AM118" s="186"/>
    </row>
    <row r="119" spans="1:39" ht="78.75">
      <c r="A119" s="97">
        <f t="shared" si="22"/>
        <v>112</v>
      </c>
      <c r="B119" s="94" t="s">
        <v>244</v>
      </c>
      <c r="C119" s="94" t="s">
        <v>252</v>
      </c>
      <c r="D119" s="140" t="s">
        <v>497</v>
      </c>
      <c r="E119" s="328"/>
      <c r="F119" s="135" t="s">
        <v>117</v>
      </c>
      <c r="G119" s="54" t="s">
        <v>119</v>
      </c>
      <c r="H119" s="44" t="s">
        <v>130</v>
      </c>
      <c r="I119" s="43" t="s">
        <v>321</v>
      </c>
      <c r="J119" s="43" t="s">
        <v>322</v>
      </c>
      <c r="K119" s="43" t="s">
        <v>289</v>
      </c>
      <c r="L119" s="43" t="s">
        <v>323</v>
      </c>
      <c r="M119" s="43" t="s">
        <v>324</v>
      </c>
      <c r="N119" s="52">
        <v>8</v>
      </c>
      <c r="O119" s="52">
        <v>2</v>
      </c>
      <c r="P119" s="52">
        <v>3</v>
      </c>
      <c r="Q119" s="52">
        <f t="shared" ref="Q119:Q141" si="44">O119*P119</f>
        <v>6</v>
      </c>
      <c r="R119" s="52" t="str">
        <f t="shared" ref="R119:R141" si="45">IF(Q119&gt;23,"Muy Alto ",IF(Q119&gt;9,"Alto",IF(Q119&gt;5,"Medio","Bajo")))</f>
        <v>Medio</v>
      </c>
      <c r="S119" s="52">
        <v>10</v>
      </c>
      <c r="T119" s="52">
        <f t="shared" ref="T119:T141" si="46">Q119*S119</f>
        <v>60</v>
      </c>
      <c r="U119" s="52" t="str">
        <f t="shared" ref="U119:U141" si="47">IF(T119&gt;501,"I",IF(T119&gt;149,"II",IF(T119&gt;39,"III","IV")))</f>
        <v>III</v>
      </c>
      <c r="V119" s="44" t="str">
        <f>VLOOKUP(U119,Criterios!$A$18:$E$21,3,FALSE)</f>
        <v>MEJORABLE Mejorar si es posible. Sería conveniente justificar la intervención y su rentabilidad.</v>
      </c>
      <c r="W119" s="52" t="s">
        <v>118</v>
      </c>
      <c r="X119" s="52" t="s">
        <v>230</v>
      </c>
      <c r="Y119" s="52"/>
      <c r="Z119" s="52"/>
      <c r="AA119" s="52"/>
      <c r="AB119" s="53" t="s">
        <v>325</v>
      </c>
      <c r="AC119" s="52" t="s">
        <v>117</v>
      </c>
      <c r="AD119" s="44" t="s">
        <v>320</v>
      </c>
      <c r="AE119" s="44" t="s">
        <v>320</v>
      </c>
      <c r="AF119" s="44" t="s">
        <v>326</v>
      </c>
      <c r="AG119" s="44" t="s">
        <v>638</v>
      </c>
      <c r="AH119" s="44" t="s">
        <v>320</v>
      </c>
      <c r="AI119" s="238">
        <v>5</v>
      </c>
      <c r="AJ119" s="238"/>
      <c r="AK119" s="240">
        <f t="shared" si="27"/>
        <v>0</v>
      </c>
      <c r="AL119" s="195"/>
      <c r="AM119" s="186"/>
    </row>
    <row r="120" spans="1:39" ht="56.25">
      <c r="A120" s="97">
        <f t="shared" si="22"/>
        <v>113</v>
      </c>
      <c r="B120" s="94" t="s">
        <v>244</v>
      </c>
      <c r="C120" s="94" t="s">
        <v>252</v>
      </c>
      <c r="D120" s="140" t="s">
        <v>497</v>
      </c>
      <c r="E120" s="328"/>
      <c r="F120" s="135" t="s">
        <v>117</v>
      </c>
      <c r="G120" s="54" t="s">
        <v>122</v>
      </c>
      <c r="H120" s="44" t="s">
        <v>152</v>
      </c>
      <c r="I120" s="43" t="s">
        <v>498</v>
      </c>
      <c r="J120" s="43" t="s">
        <v>327</v>
      </c>
      <c r="K120" s="43" t="s">
        <v>328</v>
      </c>
      <c r="L120" s="43" t="s">
        <v>328</v>
      </c>
      <c r="M120" s="43" t="s">
        <v>637</v>
      </c>
      <c r="N120" s="52">
        <v>8</v>
      </c>
      <c r="O120" s="52">
        <v>2</v>
      </c>
      <c r="P120" s="52">
        <v>2</v>
      </c>
      <c r="Q120" s="52">
        <f t="shared" si="44"/>
        <v>4</v>
      </c>
      <c r="R120" s="52" t="str">
        <f t="shared" si="45"/>
        <v>Bajo</v>
      </c>
      <c r="S120" s="52">
        <v>10</v>
      </c>
      <c r="T120" s="52">
        <f t="shared" si="46"/>
        <v>40</v>
      </c>
      <c r="U120" s="52" t="str">
        <f t="shared" si="47"/>
        <v>III</v>
      </c>
      <c r="V120" s="44" t="str">
        <f>VLOOKUP(U120,Criterios!$A$18:$E$21,3,FALSE)</f>
        <v>MEJORABLE Mejorar si es posible. Sería conveniente justificar la intervención y su rentabilidad.</v>
      </c>
      <c r="W120" s="52" t="s">
        <v>118</v>
      </c>
      <c r="X120" s="52" t="s">
        <v>230</v>
      </c>
      <c r="Y120" s="52"/>
      <c r="Z120" s="52"/>
      <c r="AA120" s="52"/>
      <c r="AB120" s="53" t="s">
        <v>330</v>
      </c>
      <c r="AC120" s="52" t="s">
        <v>117</v>
      </c>
      <c r="AD120" s="44" t="s">
        <v>320</v>
      </c>
      <c r="AE120" s="44" t="s">
        <v>320</v>
      </c>
      <c r="AF120" s="44" t="s">
        <v>320</v>
      </c>
      <c r="AG120" s="44" t="s">
        <v>697</v>
      </c>
      <c r="AH120" s="44" t="s">
        <v>320</v>
      </c>
      <c r="AI120" s="238">
        <v>2</v>
      </c>
      <c r="AJ120" s="238"/>
      <c r="AK120" s="240">
        <f t="shared" si="27"/>
        <v>0</v>
      </c>
      <c r="AL120" s="195"/>
      <c r="AM120" s="186"/>
    </row>
    <row r="121" spans="1:39" ht="90">
      <c r="A121" s="97">
        <f t="shared" si="22"/>
        <v>114</v>
      </c>
      <c r="B121" s="94" t="s">
        <v>244</v>
      </c>
      <c r="C121" s="94" t="s">
        <v>252</v>
      </c>
      <c r="D121" s="140" t="s">
        <v>497</v>
      </c>
      <c r="E121" s="328"/>
      <c r="F121" s="135" t="s">
        <v>117</v>
      </c>
      <c r="G121" s="54" t="s">
        <v>122</v>
      </c>
      <c r="H121" s="44" t="s">
        <v>153</v>
      </c>
      <c r="I121" s="43" t="s">
        <v>332</v>
      </c>
      <c r="J121" s="43" t="s">
        <v>331</v>
      </c>
      <c r="K121" s="44" t="s">
        <v>278</v>
      </c>
      <c r="L121" s="44" t="s">
        <v>293</v>
      </c>
      <c r="M121" s="44" t="s">
        <v>467</v>
      </c>
      <c r="N121" s="52">
        <v>8</v>
      </c>
      <c r="O121" s="52">
        <v>2</v>
      </c>
      <c r="P121" s="52">
        <v>3</v>
      </c>
      <c r="Q121" s="52">
        <f t="shared" si="44"/>
        <v>6</v>
      </c>
      <c r="R121" s="52" t="str">
        <f t="shared" si="45"/>
        <v>Medio</v>
      </c>
      <c r="S121" s="52">
        <v>10</v>
      </c>
      <c r="T121" s="52">
        <f t="shared" si="46"/>
        <v>60</v>
      </c>
      <c r="U121" s="52" t="str">
        <f t="shared" si="47"/>
        <v>III</v>
      </c>
      <c r="V121" s="44" t="str">
        <f>VLOOKUP(U121,Criterios!$A$18:$E$21,3,FALSE)</f>
        <v>MEJORABLE Mejorar si es posible. Sería conveniente justificar la intervención y su rentabilidad.</v>
      </c>
      <c r="W121" s="52" t="s">
        <v>118</v>
      </c>
      <c r="X121" s="52" t="s">
        <v>230</v>
      </c>
      <c r="Y121" s="52"/>
      <c r="Z121" s="52"/>
      <c r="AA121" s="52"/>
      <c r="AB121" s="53" t="s">
        <v>333</v>
      </c>
      <c r="AC121" s="52" t="s">
        <v>117</v>
      </c>
      <c r="AD121" s="44" t="s">
        <v>320</v>
      </c>
      <c r="AE121" s="44" t="s">
        <v>279</v>
      </c>
      <c r="AF121" s="44" t="s">
        <v>334</v>
      </c>
      <c r="AG121" s="44" t="s">
        <v>659</v>
      </c>
      <c r="AH121" s="44" t="s">
        <v>320</v>
      </c>
      <c r="AI121" s="238">
        <v>7</v>
      </c>
      <c r="AJ121" s="238"/>
      <c r="AK121" s="240">
        <f t="shared" si="27"/>
        <v>0</v>
      </c>
      <c r="AL121" s="195"/>
      <c r="AM121" s="186"/>
    </row>
    <row r="122" spans="1:39" ht="56.25">
      <c r="A122" s="97">
        <f t="shared" si="22"/>
        <v>115</v>
      </c>
      <c r="B122" s="94" t="s">
        <v>244</v>
      </c>
      <c r="C122" s="94" t="s">
        <v>252</v>
      </c>
      <c r="D122" s="140" t="s">
        <v>497</v>
      </c>
      <c r="E122" s="328"/>
      <c r="F122" s="135" t="s">
        <v>117</v>
      </c>
      <c r="G122" s="54" t="s">
        <v>122</v>
      </c>
      <c r="H122" s="44" t="s">
        <v>155</v>
      </c>
      <c r="I122" s="43" t="s">
        <v>335</v>
      </c>
      <c r="J122" s="43" t="s">
        <v>337</v>
      </c>
      <c r="K122" s="44" t="s">
        <v>328</v>
      </c>
      <c r="L122" s="44" t="s">
        <v>328</v>
      </c>
      <c r="M122" s="44" t="s">
        <v>338</v>
      </c>
      <c r="N122" s="52">
        <v>8</v>
      </c>
      <c r="O122" s="52">
        <v>2</v>
      </c>
      <c r="P122" s="52">
        <v>2</v>
      </c>
      <c r="Q122" s="52">
        <f t="shared" si="44"/>
        <v>4</v>
      </c>
      <c r="R122" s="52" t="str">
        <f t="shared" si="45"/>
        <v>Bajo</v>
      </c>
      <c r="S122" s="52">
        <v>10</v>
      </c>
      <c r="T122" s="52">
        <f t="shared" si="46"/>
        <v>40</v>
      </c>
      <c r="U122" s="52" t="str">
        <f t="shared" si="47"/>
        <v>III</v>
      </c>
      <c r="V122" s="44" t="str">
        <f>VLOOKUP(U122,Criterios!$A$18:$E$21,3,FALSE)</f>
        <v>MEJORABLE Mejorar si es posible. Sería conveniente justificar la intervención y su rentabilidad.</v>
      </c>
      <c r="W122" s="52" t="s">
        <v>118</v>
      </c>
      <c r="X122" s="52" t="s">
        <v>230</v>
      </c>
      <c r="Y122" s="52"/>
      <c r="Z122" s="52"/>
      <c r="AA122" s="52"/>
      <c r="AB122" s="53" t="s">
        <v>343</v>
      </c>
      <c r="AC122" s="52" t="s">
        <v>117</v>
      </c>
      <c r="AD122" s="44" t="s">
        <v>320</v>
      </c>
      <c r="AE122" s="44" t="s">
        <v>320</v>
      </c>
      <c r="AF122" s="44" t="s">
        <v>320</v>
      </c>
      <c r="AG122" s="44" t="s">
        <v>663</v>
      </c>
      <c r="AH122" s="44" t="s">
        <v>320</v>
      </c>
      <c r="AI122" s="238">
        <v>2</v>
      </c>
      <c r="AJ122" s="238"/>
      <c r="AK122" s="240">
        <f t="shared" si="27"/>
        <v>0</v>
      </c>
      <c r="AL122" s="195"/>
      <c r="AM122" s="186"/>
    </row>
    <row r="123" spans="1:39" ht="56.25">
      <c r="A123" s="97">
        <f t="shared" si="22"/>
        <v>116</v>
      </c>
      <c r="B123" s="94" t="s">
        <v>244</v>
      </c>
      <c r="C123" s="94" t="s">
        <v>252</v>
      </c>
      <c r="D123" s="140" t="s">
        <v>497</v>
      </c>
      <c r="E123" s="328"/>
      <c r="F123" s="135" t="s">
        <v>117</v>
      </c>
      <c r="G123" s="54" t="s">
        <v>127</v>
      </c>
      <c r="H123" s="44" t="s">
        <v>163</v>
      </c>
      <c r="I123" s="43" t="s">
        <v>344</v>
      </c>
      <c r="J123" s="43" t="s">
        <v>345</v>
      </c>
      <c r="K123" s="44" t="s">
        <v>705</v>
      </c>
      <c r="L123" s="44" t="s">
        <v>346</v>
      </c>
      <c r="M123" s="44" t="s">
        <v>329</v>
      </c>
      <c r="N123" s="52">
        <v>8</v>
      </c>
      <c r="O123" s="52">
        <v>2</v>
      </c>
      <c r="P123" s="52">
        <v>2</v>
      </c>
      <c r="Q123" s="52">
        <f t="shared" si="44"/>
        <v>4</v>
      </c>
      <c r="R123" s="52" t="str">
        <f t="shared" si="45"/>
        <v>Bajo</v>
      </c>
      <c r="S123" s="52">
        <v>10</v>
      </c>
      <c r="T123" s="52">
        <f t="shared" si="46"/>
        <v>40</v>
      </c>
      <c r="U123" s="52" t="str">
        <f t="shared" si="47"/>
        <v>III</v>
      </c>
      <c r="V123" s="44" t="str">
        <f>VLOOKUP(U123,Criterios!$A$18:$E$21,3,FALSE)</f>
        <v>MEJORABLE Mejorar si es posible. Sería conveniente justificar la intervención y su rentabilidad.</v>
      </c>
      <c r="W123" s="52" t="s">
        <v>118</v>
      </c>
      <c r="X123" s="52" t="s">
        <v>230</v>
      </c>
      <c r="Y123" s="52"/>
      <c r="Z123" s="52"/>
      <c r="AA123" s="52"/>
      <c r="AB123" s="53" t="s">
        <v>347</v>
      </c>
      <c r="AC123" s="52" t="s">
        <v>117</v>
      </c>
      <c r="AD123" s="44" t="s">
        <v>320</v>
      </c>
      <c r="AE123" s="44" t="s">
        <v>320</v>
      </c>
      <c r="AF123" s="44" t="s">
        <v>320</v>
      </c>
      <c r="AG123" s="44" t="s">
        <v>666</v>
      </c>
      <c r="AH123" s="44" t="s">
        <v>320</v>
      </c>
      <c r="AI123" s="238">
        <v>4</v>
      </c>
      <c r="AJ123" s="238"/>
      <c r="AK123" s="240">
        <f t="shared" si="27"/>
        <v>0</v>
      </c>
      <c r="AL123" s="195"/>
      <c r="AM123" s="186"/>
    </row>
    <row r="124" spans="1:39" ht="135">
      <c r="A124" s="97">
        <f t="shared" si="22"/>
        <v>117</v>
      </c>
      <c r="B124" s="94" t="s">
        <v>244</v>
      </c>
      <c r="C124" s="94" t="s">
        <v>252</v>
      </c>
      <c r="D124" s="140" t="s">
        <v>497</v>
      </c>
      <c r="E124" s="328"/>
      <c r="F124" s="135" t="s">
        <v>117</v>
      </c>
      <c r="G124" s="54" t="s">
        <v>125</v>
      </c>
      <c r="H124" s="44" t="s">
        <v>187</v>
      </c>
      <c r="I124" s="44" t="s">
        <v>348</v>
      </c>
      <c r="J124" s="43" t="s">
        <v>353</v>
      </c>
      <c r="K124" s="44" t="s">
        <v>354</v>
      </c>
      <c r="L124" s="44" t="s">
        <v>355</v>
      </c>
      <c r="M124" s="44" t="s">
        <v>468</v>
      </c>
      <c r="N124" s="52">
        <v>8</v>
      </c>
      <c r="O124" s="52">
        <v>2</v>
      </c>
      <c r="P124" s="52">
        <v>3</v>
      </c>
      <c r="Q124" s="52">
        <f t="shared" si="44"/>
        <v>6</v>
      </c>
      <c r="R124" s="52" t="str">
        <f t="shared" si="45"/>
        <v>Medio</v>
      </c>
      <c r="S124" s="52">
        <v>10</v>
      </c>
      <c r="T124" s="52">
        <f t="shared" si="46"/>
        <v>60</v>
      </c>
      <c r="U124" s="52" t="str">
        <f t="shared" si="47"/>
        <v>III</v>
      </c>
      <c r="V124" s="44" t="str">
        <f>VLOOKUP(U124,Criterios!$A$18:$E$21,3,FALSE)</f>
        <v>MEJORABLE Mejorar si es posible. Sería conveniente justificar la intervención y su rentabilidad.</v>
      </c>
      <c r="W124" s="52" t="s">
        <v>118</v>
      </c>
      <c r="X124" s="52" t="s">
        <v>230</v>
      </c>
      <c r="Y124" s="52"/>
      <c r="Z124" s="52"/>
      <c r="AA124" s="52"/>
      <c r="AB124" s="53" t="s">
        <v>360</v>
      </c>
      <c r="AC124" s="52" t="s">
        <v>117</v>
      </c>
      <c r="AD124" s="44" t="s">
        <v>320</v>
      </c>
      <c r="AE124" s="44" t="s">
        <v>320</v>
      </c>
      <c r="AF124" s="44" t="s">
        <v>320</v>
      </c>
      <c r="AG124" s="44" t="s">
        <v>669</v>
      </c>
      <c r="AH124" s="44" t="s">
        <v>320</v>
      </c>
      <c r="AI124" s="238">
        <v>6</v>
      </c>
      <c r="AJ124" s="238"/>
      <c r="AK124" s="240">
        <f t="shared" si="27"/>
        <v>0</v>
      </c>
      <c r="AL124" s="195"/>
      <c r="AM124" s="186"/>
    </row>
    <row r="125" spans="1:39" ht="90">
      <c r="A125" s="97">
        <f t="shared" si="22"/>
        <v>118</v>
      </c>
      <c r="B125" s="94" t="s">
        <v>244</v>
      </c>
      <c r="C125" s="94" t="s">
        <v>252</v>
      </c>
      <c r="D125" s="140" t="s">
        <v>497</v>
      </c>
      <c r="E125" s="328"/>
      <c r="F125" s="135" t="s">
        <v>117</v>
      </c>
      <c r="G125" s="54" t="s">
        <v>125</v>
      </c>
      <c r="H125" s="44" t="s">
        <v>188</v>
      </c>
      <c r="I125" s="44" t="s">
        <v>349</v>
      </c>
      <c r="J125" s="43" t="s">
        <v>357</v>
      </c>
      <c r="K125" s="44" t="s">
        <v>354</v>
      </c>
      <c r="L125" s="44" t="s">
        <v>355</v>
      </c>
      <c r="M125" s="44" t="s">
        <v>468</v>
      </c>
      <c r="N125" s="52">
        <v>8</v>
      </c>
      <c r="O125" s="52">
        <v>2</v>
      </c>
      <c r="P125" s="52">
        <v>3</v>
      </c>
      <c r="Q125" s="52">
        <f t="shared" si="44"/>
        <v>6</v>
      </c>
      <c r="R125" s="52" t="str">
        <f t="shared" si="45"/>
        <v>Medio</v>
      </c>
      <c r="S125" s="52">
        <v>10</v>
      </c>
      <c r="T125" s="52">
        <f t="shared" si="46"/>
        <v>60</v>
      </c>
      <c r="U125" s="52" t="str">
        <f t="shared" si="47"/>
        <v>III</v>
      </c>
      <c r="V125" s="44" t="str">
        <f>VLOOKUP(U125,Criterios!$A$18:$E$21,3,FALSE)</f>
        <v>MEJORABLE Mejorar si es posible. Sería conveniente justificar la intervención y su rentabilidad.</v>
      </c>
      <c r="W125" s="52" t="s">
        <v>118</v>
      </c>
      <c r="X125" s="52" t="s">
        <v>230</v>
      </c>
      <c r="Y125" s="52"/>
      <c r="Z125" s="52"/>
      <c r="AA125" s="52"/>
      <c r="AB125" s="53" t="s">
        <v>360</v>
      </c>
      <c r="AC125" s="52" t="s">
        <v>117</v>
      </c>
      <c r="AD125" s="44" t="s">
        <v>320</v>
      </c>
      <c r="AE125" s="44" t="s">
        <v>320</v>
      </c>
      <c r="AF125" s="44" t="s">
        <v>320</v>
      </c>
      <c r="AG125" s="44" t="s">
        <v>669</v>
      </c>
      <c r="AH125" s="44" t="s">
        <v>320</v>
      </c>
      <c r="AI125" s="238">
        <v>6</v>
      </c>
      <c r="AJ125" s="238"/>
      <c r="AK125" s="240">
        <f t="shared" si="27"/>
        <v>0</v>
      </c>
      <c r="AL125" s="195"/>
      <c r="AM125" s="186"/>
    </row>
    <row r="126" spans="1:39" ht="90">
      <c r="A126" s="97">
        <f t="shared" si="22"/>
        <v>119</v>
      </c>
      <c r="B126" s="94" t="s">
        <v>244</v>
      </c>
      <c r="C126" s="94" t="s">
        <v>252</v>
      </c>
      <c r="D126" s="140" t="s">
        <v>497</v>
      </c>
      <c r="E126" s="328"/>
      <c r="F126" s="135" t="s">
        <v>117</v>
      </c>
      <c r="G126" s="54" t="s">
        <v>125</v>
      </c>
      <c r="H126" s="44" t="s">
        <v>189</v>
      </c>
      <c r="I126" s="44" t="s">
        <v>350</v>
      </c>
      <c r="J126" s="43" t="s">
        <v>358</v>
      </c>
      <c r="K126" s="44" t="s">
        <v>354</v>
      </c>
      <c r="L126" s="44" t="s">
        <v>355</v>
      </c>
      <c r="M126" s="44" t="s">
        <v>468</v>
      </c>
      <c r="N126" s="52">
        <v>8</v>
      </c>
      <c r="O126" s="52">
        <v>2</v>
      </c>
      <c r="P126" s="52">
        <v>3</v>
      </c>
      <c r="Q126" s="52">
        <f t="shared" si="44"/>
        <v>6</v>
      </c>
      <c r="R126" s="52" t="str">
        <f t="shared" si="45"/>
        <v>Medio</v>
      </c>
      <c r="S126" s="52">
        <v>10</v>
      </c>
      <c r="T126" s="52">
        <f t="shared" si="46"/>
        <v>60</v>
      </c>
      <c r="U126" s="52" t="str">
        <f t="shared" si="47"/>
        <v>III</v>
      </c>
      <c r="V126" s="44" t="str">
        <f>VLOOKUP(U126,Criterios!$A$18:$E$21,3,FALSE)</f>
        <v>MEJORABLE Mejorar si es posible. Sería conveniente justificar la intervención y su rentabilidad.</v>
      </c>
      <c r="W126" s="52" t="s">
        <v>118</v>
      </c>
      <c r="X126" s="52" t="s">
        <v>230</v>
      </c>
      <c r="Y126" s="52"/>
      <c r="Z126" s="52"/>
      <c r="AA126" s="52"/>
      <c r="AB126" s="53" t="s">
        <v>360</v>
      </c>
      <c r="AC126" s="52" t="s">
        <v>117</v>
      </c>
      <c r="AD126" s="44" t="s">
        <v>320</v>
      </c>
      <c r="AE126" s="44" t="s">
        <v>320</v>
      </c>
      <c r="AF126" s="44" t="s">
        <v>320</v>
      </c>
      <c r="AG126" s="44" t="s">
        <v>669</v>
      </c>
      <c r="AH126" s="44" t="s">
        <v>320</v>
      </c>
      <c r="AI126" s="238">
        <v>6</v>
      </c>
      <c r="AJ126" s="238"/>
      <c r="AK126" s="240">
        <f t="shared" si="27"/>
        <v>0</v>
      </c>
      <c r="AL126" s="195"/>
      <c r="AM126" s="186"/>
    </row>
    <row r="127" spans="1:39" ht="90">
      <c r="A127" s="97">
        <f t="shared" si="22"/>
        <v>120</v>
      </c>
      <c r="B127" s="94" t="s">
        <v>244</v>
      </c>
      <c r="C127" s="94" t="s">
        <v>252</v>
      </c>
      <c r="D127" s="140" t="s">
        <v>497</v>
      </c>
      <c r="E127" s="328"/>
      <c r="F127" s="135" t="s">
        <v>117</v>
      </c>
      <c r="G127" s="54" t="s">
        <v>125</v>
      </c>
      <c r="H127" s="44" t="s">
        <v>190</v>
      </c>
      <c r="I127" s="44" t="s">
        <v>351</v>
      </c>
      <c r="J127" s="43" t="s">
        <v>359</v>
      </c>
      <c r="K127" s="44" t="s">
        <v>354</v>
      </c>
      <c r="L127" s="44" t="s">
        <v>355</v>
      </c>
      <c r="M127" s="44" t="s">
        <v>468</v>
      </c>
      <c r="N127" s="52">
        <v>8</v>
      </c>
      <c r="O127" s="52">
        <v>2</v>
      </c>
      <c r="P127" s="52">
        <v>3</v>
      </c>
      <c r="Q127" s="52">
        <f t="shared" si="44"/>
        <v>6</v>
      </c>
      <c r="R127" s="52" t="str">
        <f t="shared" si="45"/>
        <v>Medio</v>
      </c>
      <c r="S127" s="52">
        <v>10</v>
      </c>
      <c r="T127" s="52">
        <f t="shared" si="46"/>
        <v>60</v>
      </c>
      <c r="U127" s="52" t="str">
        <f t="shared" si="47"/>
        <v>III</v>
      </c>
      <c r="V127" s="44" t="str">
        <f>VLOOKUP(U127,Criterios!$A$18:$E$21,3,FALSE)</f>
        <v>MEJORABLE Mejorar si es posible. Sería conveniente justificar la intervención y su rentabilidad.</v>
      </c>
      <c r="W127" s="52" t="s">
        <v>118</v>
      </c>
      <c r="X127" s="52" t="s">
        <v>230</v>
      </c>
      <c r="Y127" s="52"/>
      <c r="Z127" s="52"/>
      <c r="AA127" s="52"/>
      <c r="AB127" s="53" t="s">
        <v>360</v>
      </c>
      <c r="AC127" s="52" t="s">
        <v>117</v>
      </c>
      <c r="AD127" s="44" t="s">
        <v>320</v>
      </c>
      <c r="AE127" s="44" t="s">
        <v>320</v>
      </c>
      <c r="AF127" s="44" t="s">
        <v>320</v>
      </c>
      <c r="AG127" s="44" t="s">
        <v>669</v>
      </c>
      <c r="AH127" s="44" t="s">
        <v>320</v>
      </c>
      <c r="AI127" s="238">
        <v>6</v>
      </c>
      <c r="AJ127" s="238"/>
      <c r="AK127" s="240">
        <f t="shared" si="27"/>
        <v>0</v>
      </c>
      <c r="AL127" s="195"/>
      <c r="AM127" s="186"/>
    </row>
    <row r="128" spans="1:39" ht="101.25">
      <c r="A128" s="97">
        <f t="shared" si="22"/>
        <v>121</v>
      </c>
      <c r="B128" s="94" t="s">
        <v>244</v>
      </c>
      <c r="C128" s="94" t="s">
        <v>252</v>
      </c>
      <c r="D128" s="140" t="s">
        <v>497</v>
      </c>
      <c r="E128" s="328"/>
      <c r="F128" s="135" t="s">
        <v>117</v>
      </c>
      <c r="G128" s="54" t="s">
        <v>125</v>
      </c>
      <c r="H128" s="44" t="s">
        <v>191</v>
      </c>
      <c r="I128" s="44" t="s">
        <v>352</v>
      </c>
      <c r="J128" s="43" t="s">
        <v>358</v>
      </c>
      <c r="K128" s="44" t="s">
        <v>354</v>
      </c>
      <c r="L128" s="44" t="s">
        <v>355</v>
      </c>
      <c r="M128" s="44" t="s">
        <v>468</v>
      </c>
      <c r="N128" s="52">
        <v>8</v>
      </c>
      <c r="O128" s="52">
        <v>2</v>
      </c>
      <c r="P128" s="52">
        <v>3</v>
      </c>
      <c r="Q128" s="52">
        <f t="shared" si="44"/>
        <v>6</v>
      </c>
      <c r="R128" s="52" t="str">
        <f t="shared" si="45"/>
        <v>Medio</v>
      </c>
      <c r="S128" s="52">
        <v>10</v>
      </c>
      <c r="T128" s="52">
        <f t="shared" si="46"/>
        <v>60</v>
      </c>
      <c r="U128" s="52" t="str">
        <f t="shared" si="47"/>
        <v>III</v>
      </c>
      <c r="V128" s="44" t="str">
        <f>VLOOKUP(U128,Criterios!$A$18:$E$21,3,FALSE)</f>
        <v>MEJORABLE Mejorar si es posible. Sería conveniente justificar la intervención y su rentabilidad.</v>
      </c>
      <c r="W128" s="52" t="s">
        <v>118</v>
      </c>
      <c r="X128" s="52" t="s">
        <v>230</v>
      </c>
      <c r="Y128" s="52"/>
      <c r="Z128" s="52"/>
      <c r="AA128" s="52"/>
      <c r="AB128" s="53" t="s">
        <v>360</v>
      </c>
      <c r="AC128" s="52" t="s">
        <v>117</v>
      </c>
      <c r="AD128" s="44" t="s">
        <v>320</v>
      </c>
      <c r="AE128" s="44" t="s">
        <v>320</v>
      </c>
      <c r="AF128" s="44" t="s">
        <v>320</v>
      </c>
      <c r="AG128" s="44" t="s">
        <v>669</v>
      </c>
      <c r="AH128" s="44" t="s">
        <v>320</v>
      </c>
      <c r="AI128" s="238">
        <v>6</v>
      </c>
      <c r="AJ128" s="238"/>
      <c r="AK128" s="240">
        <f t="shared" si="27"/>
        <v>0</v>
      </c>
      <c r="AL128" s="195"/>
      <c r="AM128" s="186"/>
    </row>
    <row r="129" spans="1:39" ht="123.75">
      <c r="A129" s="97">
        <f t="shared" si="22"/>
        <v>122</v>
      </c>
      <c r="B129" s="94" t="s">
        <v>244</v>
      </c>
      <c r="C129" s="94" t="s">
        <v>252</v>
      </c>
      <c r="D129" s="140" t="s">
        <v>497</v>
      </c>
      <c r="E129" s="328"/>
      <c r="F129" s="135" t="s">
        <v>117</v>
      </c>
      <c r="G129" s="54" t="s">
        <v>120</v>
      </c>
      <c r="H129" s="44" t="s">
        <v>143</v>
      </c>
      <c r="I129" s="44" t="s">
        <v>499</v>
      </c>
      <c r="J129" s="43" t="s">
        <v>495</v>
      </c>
      <c r="K129" s="44" t="s">
        <v>366</v>
      </c>
      <c r="L129" s="44" t="s">
        <v>328</v>
      </c>
      <c r="M129" s="44" t="s">
        <v>368</v>
      </c>
      <c r="N129" s="52">
        <v>8</v>
      </c>
      <c r="O129" s="52">
        <v>2</v>
      </c>
      <c r="P129" s="52">
        <v>3</v>
      </c>
      <c r="Q129" s="52">
        <f t="shared" si="44"/>
        <v>6</v>
      </c>
      <c r="R129" s="52" t="str">
        <f t="shared" si="45"/>
        <v>Medio</v>
      </c>
      <c r="S129" s="52">
        <v>10</v>
      </c>
      <c r="T129" s="52">
        <f t="shared" si="46"/>
        <v>60</v>
      </c>
      <c r="U129" s="52" t="str">
        <f t="shared" si="47"/>
        <v>III</v>
      </c>
      <c r="V129" s="44" t="str">
        <f>VLOOKUP(U129,Criterios!$A$18:$E$21,3,FALSE)</f>
        <v>MEJORABLE Mejorar si es posible. Sería conveniente justificar la intervención y su rentabilidad.</v>
      </c>
      <c r="W129" s="52" t="s">
        <v>118</v>
      </c>
      <c r="X129" s="52" t="s">
        <v>230</v>
      </c>
      <c r="Y129" s="52"/>
      <c r="Z129" s="52"/>
      <c r="AA129" s="52"/>
      <c r="AB129" s="53" t="s">
        <v>371</v>
      </c>
      <c r="AC129" s="52" t="s">
        <v>117</v>
      </c>
      <c r="AD129" s="44" t="s">
        <v>320</v>
      </c>
      <c r="AE129" s="44" t="s">
        <v>320</v>
      </c>
      <c r="AF129" s="44" t="s">
        <v>320</v>
      </c>
      <c r="AG129" s="44" t="s">
        <v>651</v>
      </c>
      <c r="AH129" s="44" t="s">
        <v>320</v>
      </c>
      <c r="AI129" s="238">
        <v>7</v>
      </c>
      <c r="AJ129" s="238"/>
      <c r="AK129" s="240">
        <f t="shared" si="27"/>
        <v>0</v>
      </c>
      <c r="AL129" s="195"/>
      <c r="AM129" s="186"/>
    </row>
    <row r="130" spans="1:39" ht="146.25">
      <c r="A130" s="97">
        <f t="shared" ref="A130:A169" si="48">+A129+1</f>
        <v>123</v>
      </c>
      <c r="B130" s="94" t="s">
        <v>244</v>
      </c>
      <c r="C130" s="94" t="s">
        <v>252</v>
      </c>
      <c r="D130" s="140" t="s">
        <v>497</v>
      </c>
      <c r="E130" s="328"/>
      <c r="F130" s="135" t="s">
        <v>117</v>
      </c>
      <c r="G130" s="54" t="s">
        <v>120</v>
      </c>
      <c r="H130" s="44" t="s">
        <v>145</v>
      </c>
      <c r="I130" s="44" t="s">
        <v>500</v>
      </c>
      <c r="J130" s="43" t="s">
        <v>496</v>
      </c>
      <c r="K130" s="44" t="s">
        <v>366</v>
      </c>
      <c r="L130" s="44" t="s">
        <v>431</v>
      </c>
      <c r="M130" s="44" t="s">
        <v>368</v>
      </c>
      <c r="N130" s="52">
        <v>8</v>
      </c>
      <c r="O130" s="52">
        <v>2</v>
      </c>
      <c r="P130" s="52">
        <v>3</v>
      </c>
      <c r="Q130" s="52">
        <f t="shared" si="44"/>
        <v>6</v>
      </c>
      <c r="R130" s="52" t="str">
        <f t="shared" si="45"/>
        <v>Medio</v>
      </c>
      <c r="S130" s="52">
        <v>10</v>
      </c>
      <c r="T130" s="52">
        <f t="shared" si="46"/>
        <v>60</v>
      </c>
      <c r="U130" s="52" t="str">
        <f t="shared" si="47"/>
        <v>III</v>
      </c>
      <c r="V130" s="44" t="str">
        <f>VLOOKUP(U130,Criterios!$A$18:$E$21,3,FALSE)</f>
        <v>MEJORABLE Mejorar si es posible. Sería conveniente justificar la intervención y su rentabilidad.</v>
      </c>
      <c r="W130" s="52" t="s">
        <v>118</v>
      </c>
      <c r="X130" s="52" t="s">
        <v>230</v>
      </c>
      <c r="Y130" s="52"/>
      <c r="Z130" s="52"/>
      <c r="AA130" s="52"/>
      <c r="AB130" s="53" t="s">
        <v>371</v>
      </c>
      <c r="AC130" s="52" t="s">
        <v>117</v>
      </c>
      <c r="AD130" s="44" t="s">
        <v>320</v>
      </c>
      <c r="AE130" s="44" t="s">
        <v>320</v>
      </c>
      <c r="AF130" s="43" t="s">
        <v>643</v>
      </c>
      <c r="AG130" s="43" t="s">
        <v>644</v>
      </c>
      <c r="AH130" s="44" t="s">
        <v>320</v>
      </c>
      <c r="AI130" s="238">
        <v>8</v>
      </c>
      <c r="AJ130" s="238"/>
      <c r="AK130" s="240">
        <f t="shared" si="27"/>
        <v>0</v>
      </c>
      <c r="AL130" s="195"/>
      <c r="AM130" s="186"/>
    </row>
    <row r="131" spans="1:39" ht="90">
      <c r="A131" s="97">
        <f t="shared" si="48"/>
        <v>124</v>
      </c>
      <c r="B131" s="94" t="s">
        <v>244</v>
      </c>
      <c r="C131" s="94" t="s">
        <v>252</v>
      </c>
      <c r="D131" s="140" t="s">
        <v>497</v>
      </c>
      <c r="E131" s="328"/>
      <c r="F131" s="135" t="s">
        <v>117</v>
      </c>
      <c r="G131" s="44" t="s">
        <v>309</v>
      </c>
      <c r="H131" s="44" t="s">
        <v>147</v>
      </c>
      <c r="I131" s="44" t="s">
        <v>380</v>
      </c>
      <c r="J131" s="43" t="s">
        <v>379</v>
      </c>
      <c r="K131" s="44" t="s">
        <v>381</v>
      </c>
      <c r="L131" s="44" t="s">
        <v>469</v>
      </c>
      <c r="M131" s="44" t="s">
        <v>470</v>
      </c>
      <c r="N131" s="52">
        <v>8</v>
      </c>
      <c r="O131" s="52">
        <v>2</v>
      </c>
      <c r="P131" s="52">
        <v>1</v>
      </c>
      <c r="Q131" s="52">
        <f t="shared" si="44"/>
        <v>2</v>
      </c>
      <c r="R131" s="52" t="str">
        <f t="shared" si="45"/>
        <v>Bajo</v>
      </c>
      <c r="S131" s="52">
        <v>10</v>
      </c>
      <c r="T131" s="52">
        <f t="shared" si="46"/>
        <v>20</v>
      </c>
      <c r="U131" s="52" t="str">
        <f t="shared" si="47"/>
        <v>IV</v>
      </c>
      <c r="V131" s="44" t="str">
        <f>VLOOKUP(U131,Criterios!$A$18:$E$21,3,FALSE)</f>
        <v xml:space="preserve">ACEPTABLE Mantener las medidas de control existentes, pero se deberían considerar soluciones o mejoras y se deben hacer comprobaciones periódicas para asegurar que el riesgo aún es aceptable. </v>
      </c>
      <c r="W131" s="52" t="s">
        <v>118</v>
      </c>
      <c r="X131" s="52" t="s">
        <v>230</v>
      </c>
      <c r="Y131" s="52"/>
      <c r="Z131" s="52"/>
      <c r="AA131" s="52"/>
      <c r="AB131" s="53" t="s">
        <v>382</v>
      </c>
      <c r="AC131" s="52" t="s">
        <v>117</v>
      </c>
      <c r="AD131" s="44" t="s">
        <v>320</v>
      </c>
      <c r="AE131" s="44" t="s">
        <v>383</v>
      </c>
      <c r="AF131" s="44" t="s">
        <v>384</v>
      </c>
      <c r="AG131" s="44" t="s">
        <v>652</v>
      </c>
      <c r="AH131" s="44" t="s">
        <v>320</v>
      </c>
      <c r="AI131" s="238">
        <v>5</v>
      </c>
      <c r="AJ131" s="238"/>
      <c r="AK131" s="240">
        <f t="shared" si="27"/>
        <v>0</v>
      </c>
      <c r="AL131" s="195"/>
      <c r="AM131" s="186"/>
    </row>
    <row r="132" spans="1:39" ht="146.25">
      <c r="A132" s="97">
        <f t="shared" si="48"/>
        <v>125</v>
      </c>
      <c r="B132" s="94" t="s">
        <v>244</v>
      </c>
      <c r="C132" s="94" t="s">
        <v>252</v>
      </c>
      <c r="D132" s="140" t="s">
        <v>497</v>
      </c>
      <c r="E132" s="328"/>
      <c r="F132" s="135" t="s">
        <v>117</v>
      </c>
      <c r="G132" s="44" t="s">
        <v>310</v>
      </c>
      <c r="H132" s="44" t="s">
        <v>299</v>
      </c>
      <c r="I132" s="44" t="s">
        <v>245</v>
      </c>
      <c r="J132" s="43" t="s">
        <v>385</v>
      </c>
      <c r="K132" s="44" t="s">
        <v>386</v>
      </c>
      <c r="L132" s="44" t="s">
        <v>387</v>
      </c>
      <c r="M132" s="44" t="s">
        <v>471</v>
      </c>
      <c r="N132" s="52">
        <v>8</v>
      </c>
      <c r="O132" s="52">
        <v>2</v>
      </c>
      <c r="P132" s="52">
        <v>3</v>
      </c>
      <c r="Q132" s="52">
        <f t="shared" si="44"/>
        <v>6</v>
      </c>
      <c r="R132" s="52" t="str">
        <f t="shared" si="45"/>
        <v>Medio</v>
      </c>
      <c r="S132" s="52">
        <v>10</v>
      </c>
      <c r="T132" s="52">
        <f t="shared" si="46"/>
        <v>60</v>
      </c>
      <c r="U132" s="52" t="str">
        <f t="shared" si="47"/>
        <v>III</v>
      </c>
      <c r="V132" s="44" t="str">
        <f>VLOOKUP(U132,Criterios!$A$18:$E$21,3,FALSE)</f>
        <v>MEJORABLE Mejorar si es posible. Sería conveniente justificar la intervención y su rentabilidad.</v>
      </c>
      <c r="W132" s="52" t="s">
        <v>118</v>
      </c>
      <c r="X132" s="52" t="s">
        <v>230</v>
      </c>
      <c r="Y132" s="52"/>
      <c r="Z132" s="52"/>
      <c r="AA132" s="52"/>
      <c r="AB132" s="53" t="s">
        <v>389</v>
      </c>
      <c r="AC132" s="52" t="s">
        <v>117</v>
      </c>
      <c r="AD132" s="44" t="s">
        <v>320</v>
      </c>
      <c r="AE132" s="44" t="s">
        <v>653</v>
      </c>
      <c r="AF132" s="43" t="s">
        <v>654</v>
      </c>
      <c r="AG132" s="43" t="s">
        <v>657</v>
      </c>
      <c r="AH132" s="44" t="s">
        <v>320</v>
      </c>
      <c r="AI132" s="238">
        <v>13</v>
      </c>
      <c r="AJ132" s="238"/>
      <c r="AK132" s="240">
        <f t="shared" si="27"/>
        <v>0</v>
      </c>
      <c r="AL132" s="195"/>
      <c r="AM132" s="186"/>
    </row>
    <row r="133" spans="1:39" ht="90">
      <c r="A133" s="97">
        <f t="shared" si="48"/>
        <v>126</v>
      </c>
      <c r="B133" s="94" t="s">
        <v>244</v>
      </c>
      <c r="C133" s="94" t="s">
        <v>252</v>
      </c>
      <c r="D133" s="140" t="s">
        <v>497</v>
      </c>
      <c r="E133" s="328"/>
      <c r="F133" s="135" t="s">
        <v>117</v>
      </c>
      <c r="G133" s="44" t="s">
        <v>310</v>
      </c>
      <c r="H133" s="44" t="s">
        <v>176</v>
      </c>
      <c r="I133" s="44" t="s">
        <v>246</v>
      </c>
      <c r="J133" s="43" t="s">
        <v>385</v>
      </c>
      <c r="K133" s="44" t="s">
        <v>388</v>
      </c>
      <c r="L133" s="44" t="s">
        <v>473</v>
      </c>
      <c r="M133" s="44" t="s">
        <v>471</v>
      </c>
      <c r="N133" s="52">
        <v>2</v>
      </c>
      <c r="O133" s="52">
        <v>2</v>
      </c>
      <c r="P133" s="52">
        <v>3</v>
      </c>
      <c r="Q133" s="52">
        <f t="shared" si="44"/>
        <v>6</v>
      </c>
      <c r="R133" s="52" t="str">
        <f t="shared" si="45"/>
        <v>Medio</v>
      </c>
      <c r="S133" s="52">
        <v>10</v>
      </c>
      <c r="T133" s="52">
        <f t="shared" si="46"/>
        <v>60</v>
      </c>
      <c r="U133" s="52" t="str">
        <f t="shared" si="47"/>
        <v>III</v>
      </c>
      <c r="V133" s="44" t="str">
        <f>VLOOKUP(U133,Criterios!$A$18:$E$21,3,FALSE)</f>
        <v>MEJORABLE Mejorar si es posible. Sería conveniente justificar la intervención y su rentabilidad.</v>
      </c>
      <c r="W133" s="52" t="s">
        <v>118</v>
      </c>
      <c r="X133" s="52" t="s">
        <v>230</v>
      </c>
      <c r="Y133" s="52"/>
      <c r="Z133" s="52"/>
      <c r="AA133" s="52"/>
      <c r="AB133" s="53" t="s">
        <v>389</v>
      </c>
      <c r="AC133" s="52" t="s">
        <v>117</v>
      </c>
      <c r="AD133" s="44" t="s">
        <v>320</v>
      </c>
      <c r="AE133" s="44" t="s">
        <v>320</v>
      </c>
      <c r="AF133" s="44" t="s">
        <v>392</v>
      </c>
      <c r="AG133" s="43" t="s">
        <v>680</v>
      </c>
      <c r="AH133" s="44" t="s">
        <v>390</v>
      </c>
      <c r="AI133" s="241">
        <v>7</v>
      </c>
      <c r="AJ133" s="238"/>
      <c r="AK133" s="240">
        <f t="shared" si="27"/>
        <v>0</v>
      </c>
      <c r="AL133" s="195"/>
      <c r="AM133" s="186"/>
    </row>
    <row r="134" spans="1:39" ht="96.95" customHeight="1">
      <c r="A134" s="97">
        <f t="shared" si="48"/>
        <v>127</v>
      </c>
      <c r="B134" s="94" t="s">
        <v>244</v>
      </c>
      <c r="C134" s="94" t="s">
        <v>252</v>
      </c>
      <c r="D134" s="140" t="s">
        <v>497</v>
      </c>
      <c r="E134" s="328"/>
      <c r="F134" s="135" t="s">
        <v>117</v>
      </c>
      <c r="G134" s="44" t="s">
        <v>310</v>
      </c>
      <c r="H134" s="44" t="s">
        <v>224</v>
      </c>
      <c r="I134" s="44" t="s">
        <v>247</v>
      </c>
      <c r="J134" s="43" t="s">
        <v>385</v>
      </c>
      <c r="K134" s="44" t="s">
        <v>280</v>
      </c>
      <c r="L134" s="43" t="s">
        <v>294</v>
      </c>
      <c r="M134" s="44" t="s">
        <v>471</v>
      </c>
      <c r="N134" s="52">
        <v>2</v>
      </c>
      <c r="O134" s="52">
        <v>2</v>
      </c>
      <c r="P134" s="52">
        <v>3</v>
      </c>
      <c r="Q134" s="52">
        <f t="shared" si="44"/>
        <v>6</v>
      </c>
      <c r="R134" s="52" t="str">
        <f t="shared" si="45"/>
        <v>Medio</v>
      </c>
      <c r="S134" s="52">
        <v>10</v>
      </c>
      <c r="T134" s="52">
        <f t="shared" si="46"/>
        <v>60</v>
      </c>
      <c r="U134" s="52" t="str">
        <f t="shared" si="47"/>
        <v>III</v>
      </c>
      <c r="V134" s="44" t="str">
        <f>VLOOKUP(U134,Criterios!$A$18:$E$21,3,FALSE)</f>
        <v>MEJORABLE Mejorar si es posible. Sería conveniente justificar la intervención y su rentabilidad.</v>
      </c>
      <c r="W134" s="52" t="s">
        <v>118</v>
      </c>
      <c r="X134" s="52" t="s">
        <v>230</v>
      </c>
      <c r="Y134" s="52"/>
      <c r="Z134" s="52"/>
      <c r="AA134" s="52"/>
      <c r="AB134" s="53" t="s">
        <v>389</v>
      </c>
      <c r="AC134" s="52" t="s">
        <v>117</v>
      </c>
      <c r="AD134" s="44" t="s">
        <v>320</v>
      </c>
      <c r="AE134" s="44" t="s">
        <v>320</v>
      </c>
      <c r="AF134" s="44" t="s">
        <v>392</v>
      </c>
      <c r="AG134" s="43" t="s">
        <v>680</v>
      </c>
      <c r="AH134" s="44" t="s">
        <v>390</v>
      </c>
      <c r="AI134" s="241">
        <v>7</v>
      </c>
      <c r="AJ134" s="238"/>
      <c r="AK134" s="240">
        <f t="shared" si="27"/>
        <v>0</v>
      </c>
      <c r="AL134" s="195"/>
      <c r="AM134" s="186"/>
    </row>
    <row r="135" spans="1:39" ht="112.5">
      <c r="A135" s="97">
        <f t="shared" si="48"/>
        <v>128</v>
      </c>
      <c r="B135" s="94" t="s">
        <v>244</v>
      </c>
      <c r="C135" s="94" t="s">
        <v>252</v>
      </c>
      <c r="D135" s="140" t="s">
        <v>497</v>
      </c>
      <c r="E135" s="328"/>
      <c r="F135" s="135" t="s">
        <v>117</v>
      </c>
      <c r="G135" s="44" t="s">
        <v>310</v>
      </c>
      <c r="H135" s="44" t="s">
        <v>168</v>
      </c>
      <c r="I135" s="44" t="s">
        <v>251</v>
      </c>
      <c r="J135" s="43" t="s">
        <v>385</v>
      </c>
      <c r="K135" s="44" t="s">
        <v>328</v>
      </c>
      <c r="L135" s="44" t="s">
        <v>295</v>
      </c>
      <c r="M135" s="44" t="s">
        <v>471</v>
      </c>
      <c r="N135" s="52">
        <v>2</v>
      </c>
      <c r="O135" s="52">
        <v>2</v>
      </c>
      <c r="P135" s="52">
        <v>3</v>
      </c>
      <c r="Q135" s="52">
        <f t="shared" si="44"/>
        <v>6</v>
      </c>
      <c r="R135" s="52" t="str">
        <f t="shared" si="45"/>
        <v>Medio</v>
      </c>
      <c r="S135" s="52">
        <v>10</v>
      </c>
      <c r="T135" s="52">
        <f t="shared" si="46"/>
        <v>60</v>
      </c>
      <c r="U135" s="52" t="str">
        <f t="shared" si="47"/>
        <v>III</v>
      </c>
      <c r="V135" s="44" t="str">
        <f>VLOOKUP(U135,Criterios!$A$18:$E$21,3,FALSE)</f>
        <v>MEJORABLE Mejorar si es posible. Sería conveniente justificar la intervención y su rentabilidad.</v>
      </c>
      <c r="W135" s="52" t="s">
        <v>118</v>
      </c>
      <c r="X135" s="52" t="s">
        <v>230</v>
      </c>
      <c r="Y135" s="52"/>
      <c r="Z135" s="52"/>
      <c r="AA135" s="52"/>
      <c r="AB135" s="53" t="s">
        <v>389</v>
      </c>
      <c r="AC135" s="52" t="s">
        <v>117</v>
      </c>
      <c r="AD135" s="44" t="s">
        <v>320</v>
      </c>
      <c r="AE135" s="44" t="s">
        <v>320</v>
      </c>
      <c r="AF135" s="43" t="s">
        <v>655</v>
      </c>
      <c r="AG135" s="43" t="s">
        <v>656</v>
      </c>
      <c r="AH135" s="44" t="s">
        <v>390</v>
      </c>
      <c r="AI135" s="241">
        <v>11</v>
      </c>
      <c r="AJ135" s="238"/>
      <c r="AK135" s="240">
        <f t="shared" si="27"/>
        <v>0</v>
      </c>
      <c r="AL135" s="195"/>
      <c r="AM135" s="186"/>
    </row>
    <row r="136" spans="1:39" ht="90">
      <c r="A136" s="97">
        <f t="shared" si="48"/>
        <v>129</v>
      </c>
      <c r="B136" s="94" t="s">
        <v>244</v>
      </c>
      <c r="C136" s="94" t="s">
        <v>252</v>
      </c>
      <c r="D136" s="140" t="s">
        <v>497</v>
      </c>
      <c r="E136" s="328"/>
      <c r="F136" s="135" t="s">
        <v>117</v>
      </c>
      <c r="G136" s="44" t="s">
        <v>311</v>
      </c>
      <c r="H136" s="44" t="s">
        <v>394</v>
      </c>
      <c r="I136" s="44" t="s">
        <v>393</v>
      </c>
      <c r="J136" s="43" t="s">
        <v>395</v>
      </c>
      <c r="K136" s="44" t="s">
        <v>474</v>
      </c>
      <c r="L136" s="44" t="s">
        <v>396</v>
      </c>
      <c r="M136" s="44" t="s">
        <v>296</v>
      </c>
      <c r="N136" s="52">
        <v>8</v>
      </c>
      <c r="O136" s="52">
        <v>2</v>
      </c>
      <c r="P136" s="52">
        <v>2</v>
      </c>
      <c r="Q136" s="52">
        <f t="shared" si="44"/>
        <v>4</v>
      </c>
      <c r="R136" s="52" t="str">
        <f t="shared" si="45"/>
        <v>Bajo</v>
      </c>
      <c r="S136" s="52">
        <v>10</v>
      </c>
      <c r="T136" s="52">
        <f t="shared" si="46"/>
        <v>40</v>
      </c>
      <c r="U136" s="52" t="str">
        <f t="shared" si="47"/>
        <v>III</v>
      </c>
      <c r="V136" s="44" t="str">
        <f>VLOOKUP(U136,Criterios!$A$18:$E$21,3,FALSE)</f>
        <v>MEJORABLE Mejorar si es posible. Sería conveniente justificar la intervención y su rentabilidad.</v>
      </c>
      <c r="W136" s="52" t="s">
        <v>118</v>
      </c>
      <c r="X136" s="52" t="s">
        <v>230</v>
      </c>
      <c r="Y136" s="52"/>
      <c r="Z136" s="52"/>
      <c r="AA136" s="52"/>
      <c r="AB136" s="53" t="s">
        <v>397</v>
      </c>
      <c r="AC136" s="52" t="s">
        <v>117</v>
      </c>
      <c r="AD136" s="44" t="s">
        <v>320</v>
      </c>
      <c r="AE136" s="44" t="s">
        <v>398</v>
      </c>
      <c r="AF136" s="44" t="s">
        <v>399</v>
      </c>
      <c r="AG136" s="44" t="s">
        <v>681</v>
      </c>
      <c r="AH136" s="44" t="s">
        <v>320</v>
      </c>
      <c r="AI136" s="238">
        <v>6</v>
      </c>
      <c r="AJ136" s="238"/>
      <c r="AK136" s="240">
        <f t="shared" si="27"/>
        <v>0</v>
      </c>
      <c r="AL136" s="195"/>
      <c r="AM136" s="186"/>
    </row>
    <row r="137" spans="1:39" ht="56.25">
      <c r="A137" s="97">
        <f t="shared" si="48"/>
        <v>130</v>
      </c>
      <c r="B137" s="94" t="s">
        <v>244</v>
      </c>
      <c r="C137" s="94" t="s">
        <v>252</v>
      </c>
      <c r="D137" s="140" t="s">
        <v>497</v>
      </c>
      <c r="E137" s="328"/>
      <c r="F137" s="135" t="s">
        <v>117</v>
      </c>
      <c r="G137" s="44" t="s">
        <v>313</v>
      </c>
      <c r="H137" s="44" t="s">
        <v>225</v>
      </c>
      <c r="I137" s="44" t="s">
        <v>404</v>
      </c>
      <c r="J137" s="43" t="s">
        <v>405</v>
      </c>
      <c r="K137" s="44" t="s">
        <v>281</v>
      </c>
      <c r="L137" s="44" t="s">
        <v>290</v>
      </c>
      <c r="M137" s="44" t="s">
        <v>476</v>
      </c>
      <c r="N137" s="52">
        <v>8</v>
      </c>
      <c r="O137" s="52">
        <v>2</v>
      </c>
      <c r="P137" s="52">
        <v>2</v>
      </c>
      <c r="Q137" s="52">
        <f t="shared" si="44"/>
        <v>4</v>
      </c>
      <c r="R137" s="52" t="str">
        <f t="shared" si="45"/>
        <v>Bajo</v>
      </c>
      <c r="S137" s="52">
        <v>10</v>
      </c>
      <c r="T137" s="52">
        <f t="shared" si="46"/>
        <v>40</v>
      </c>
      <c r="U137" s="52" t="str">
        <f t="shared" si="47"/>
        <v>III</v>
      </c>
      <c r="V137" s="44" t="str">
        <f>VLOOKUP(U137,Criterios!$A$18:$E$21,3,FALSE)</f>
        <v>MEJORABLE Mejorar si es posible. Sería conveniente justificar la intervención y su rentabilidad.</v>
      </c>
      <c r="W137" s="52" t="s">
        <v>118</v>
      </c>
      <c r="X137" s="52" t="s">
        <v>230</v>
      </c>
      <c r="Y137" s="52"/>
      <c r="Z137" s="52"/>
      <c r="AA137" s="52"/>
      <c r="AB137" s="53" t="s">
        <v>402</v>
      </c>
      <c r="AC137" s="52" t="s">
        <v>117</v>
      </c>
      <c r="AD137" s="44" t="s">
        <v>320</v>
      </c>
      <c r="AE137" s="44" t="s">
        <v>320</v>
      </c>
      <c r="AF137" s="44" t="s">
        <v>406</v>
      </c>
      <c r="AG137" s="44" t="s">
        <v>686</v>
      </c>
      <c r="AH137" s="44" t="s">
        <v>320</v>
      </c>
      <c r="AI137" s="238">
        <v>4</v>
      </c>
      <c r="AJ137" s="238"/>
      <c r="AK137" s="240">
        <f t="shared" si="27"/>
        <v>0</v>
      </c>
      <c r="AL137" s="195"/>
      <c r="AM137" s="186"/>
    </row>
    <row r="138" spans="1:39" ht="56.25">
      <c r="A138" s="97">
        <f t="shared" si="48"/>
        <v>131</v>
      </c>
      <c r="B138" s="94" t="s">
        <v>244</v>
      </c>
      <c r="C138" s="94" t="s">
        <v>252</v>
      </c>
      <c r="D138" s="140" t="s">
        <v>497</v>
      </c>
      <c r="E138" s="328"/>
      <c r="F138" s="135" t="s">
        <v>117</v>
      </c>
      <c r="G138" s="44" t="s">
        <v>313</v>
      </c>
      <c r="H138" s="44" t="s">
        <v>194</v>
      </c>
      <c r="I138" s="44" t="s">
        <v>248</v>
      </c>
      <c r="J138" s="43" t="s">
        <v>405</v>
      </c>
      <c r="K138" s="44" t="s">
        <v>281</v>
      </c>
      <c r="L138" s="44" t="s">
        <v>271</v>
      </c>
      <c r="M138" s="44" t="s">
        <v>476</v>
      </c>
      <c r="N138" s="52">
        <v>8</v>
      </c>
      <c r="O138" s="52">
        <v>2</v>
      </c>
      <c r="P138" s="52">
        <v>2</v>
      </c>
      <c r="Q138" s="52">
        <f t="shared" si="44"/>
        <v>4</v>
      </c>
      <c r="R138" s="52" t="str">
        <f t="shared" si="45"/>
        <v>Bajo</v>
      </c>
      <c r="S138" s="52">
        <v>10</v>
      </c>
      <c r="T138" s="52">
        <f t="shared" si="46"/>
        <v>40</v>
      </c>
      <c r="U138" s="52" t="str">
        <f t="shared" si="47"/>
        <v>III</v>
      </c>
      <c r="V138" s="44" t="str">
        <f>VLOOKUP(U138,Criterios!$A$18:$E$21,3,FALSE)</f>
        <v>MEJORABLE Mejorar si es posible. Sería conveniente justificar la intervención y su rentabilidad.</v>
      </c>
      <c r="W138" s="52" t="s">
        <v>118</v>
      </c>
      <c r="X138" s="52" t="s">
        <v>230</v>
      </c>
      <c r="Y138" s="52"/>
      <c r="Z138" s="52"/>
      <c r="AA138" s="52"/>
      <c r="AB138" s="53" t="s">
        <v>402</v>
      </c>
      <c r="AC138" s="52" t="s">
        <v>117</v>
      </c>
      <c r="AD138" s="44" t="s">
        <v>320</v>
      </c>
      <c r="AE138" s="44" t="s">
        <v>320</v>
      </c>
      <c r="AF138" s="44" t="s">
        <v>406</v>
      </c>
      <c r="AG138" s="44" t="s">
        <v>686</v>
      </c>
      <c r="AH138" s="44" t="s">
        <v>320</v>
      </c>
      <c r="AI138" s="238">
        <v>4</v>
      </c>
      <c r="AJ138" s="238"/>
      <c r="AK138" s="240">
        <f t="shared" ref="AK138:AK171" si="49">IFERROR(+AJ138/AI138,0)</f>
        <v>0</v>
      </c>
      <c r="AL138" s="195"/>
      <c r="AM138" s="186"/>
    </row>
    <row r="139" spans="1:39" ht="78.75">
      <c r="A139" s="97">
        <f t="shared" si="48"/>
        <v>132</v>
      </c>
      <c r="B139" s="94" t="s">
        <v>244</v>
      </c>
      <c r="C139" s="94" t="s">
        <v>252</v>
      </c>
      <c r="D139" s="140" t="s">
        <v>497</v>
      </c>
      <c r="E139" s="328"/>
      <c r="F139" s="135" t="s">
        <v>117</v>
      </c>
      <c r="G139" s="44" t="s">
        <v>307</v>
      </c>
      <c r="H139" s="44" t="s">
        <v>207</v>
      </c>
      <c r="I139" s="44" t="s">
        <v>269</v>
      </c>
      <c r="J139" s="43" t="s">
        <v>407</v>
      </c>
      <c r="K139" s="44" t="s">
        <v>477</v>
      </c>
      <c r="L139" s="44" t="s">
        <v>287</v>
      </c>
      <c r="M139" s="44" t="s">
        <v>478</v>
      </c>
      <c r="N139" s="52">
        <v>8</v>
      </c>
      <c r="O139" s="52">
        <v>2</v>
      </c>
      <c r="P139" s="52">
        <v>2</v>
      </c>
      <c r="Q139" s="52">
        <f t="shared" si="44"/>
        <v>4</v>
      </c>
      <c r="R139" s="52" t="str">
        <f t="shared" si="45"/>
        <v>Bajo</v>
      </c>
      <c r="S139" s="52">
        <v>10</v>
      </c>
      <c r="T139" s="52">
        <f t="shared" si="46"/>
        <v>40</v>
      </c>
      <c r="U139" s="52" t="str">
        <f t="shared" si="47"/>
        <v>III</v>
      </c>
      <c r="V139" s="44" t="str">
        <f>VLOOKUP(U139,Criterios!$A$18:$E$21,3,FALSE)</f>
        <v>MEJORABLE Mejorar si es posible. Sería conveniente justificar la intervención y su rentabilidad.</v>
      </c>
      <c r="W139" s="52" t="s">
        <v>118</v>
      </c>
      <c r="X139" s="52" t="s">
        <v>230</v>
      </c>
      <c r="Y139" s="52"/>
      <c r="Z139" s="52"/>
      <c r="AA139" s="52"/>
      <c r="AB139" s="53" t="s">
        <v>408</v>
      </c>
      <c r="AC139" s="52" t="s">
        <v>117</v>
      </c>
      <c r="AD139" s="44" t="s">
        <v>320</v>
      </c>
      <c r="AE139" s="44" t="s">
        <v>410</v>
      </c>
      <c r="AF139" s="44" t="s">
        <v>411</v>
      </c>
      <c r="AG139" s="44" t="s">
        <v>658</v>
      </c>
      <c r="AH139" s="44" t="s">
        <v>320</v>
      </c>
      <c r="AI139" s="238">
        <v>5</v>
      </c>
      <c r="AJ139" s="238"/>
      <c r="AK139" s="240">
        <f t="shared" si="49"/>
        <v>0</v>
      </c>
      <c r="AL139" s="195" t="s">
        <v>292</v>
      </c>
      <c r="AM139" s="186"/>
    </row>
    <row r="140" spans="1:39" ht="79.5" thickBot="1">
      <c r="A140" s="97">
        <f t="shared" si="48"/>
        <v>133</v>
      </c>
      <c r="B140" s="139" t="s">
        <v>244</v>
      </c>
      <c r="C140" s="139" t="s">
        <v>252</v>
      </c>
      <c r="D140" s="141" t="s">
        <v>497</v>
      </c>
      <c r="E140" s="329"/>
      <c r="F140" s="136" t="s">
        <v>117</v>
      </c>
      <c r="G140" s="112" t="s">
        <v>307</v>
      </c>
      <c r="H140" s="112" t="s">
        <v>208</v>
      </c>
      <c r="I140" s="112" t="s">
        <v>270</v>
      </c>
      <c r="J140" s="202" t="s">
        <v>407</v>
      </c>
      <c r="K140" s="112" t="s">
        <v>477</v>
      </c>
      <c r="L140" s="112" t="s">
        <v>297</v>
      </c>
      <c r="M140" s="112" t="s">
        <v>479</v>
      </c>
      <c r="N140" s="113">
        <v>8</v>
      </c>
      <c r="O140" s="113">
        <v>2</v>
      </c>
      <c r="P140" s="113">
        <v>2</v>
      </c>
      <c r="Q140" s="113">
        <f t="shared" si="44"/>
        <v>4</v>
      </c>
      <c r="R140" s="113" t="str">
        <f t="shared" si="45"/>
        <v>Bajo</v>
      </c>
      <c r="S140" s="113">
        <v>10</v>
      </c>
      <c r="T140" s="113">
        <f t="shared" si="46"/>
        <v>40</v>
      </c>
      <c r="U140" s="113" t="str">
        <f t="shared" si="47"/>
        <v>III</v>
      </c>
      <c r="V140" s="112" t="str">
        <f>VLOOKUP(U140,Criterios!$A$18:$E$21,3,FALSE)</f>
        <v>MEJORABLE Mejorar si es posible. Sería conveniente justificar la intervención y su rentabilidad.</v>
      </c>
      <c r="W140" s="113" t="s">
        <v>118</v>
      </c>
      <c r="X140" s="113" t="s">
        <v>230</v>
      </c>
      <c r="Y140" s="113"/>
      <c r="Z140" s="113"/>
      <c r="AA140" s="113"/>
      <c r="AB140" s="138" t="s">
        <v>409</v>
      </c>
      <c r="AC140" s="113" t="s">
        <v>117</v>
      </c>
      <c r="AD140" s="112" t="s">
        <v>320</v>
      </c>
      <c r="AE140" s="112" t="s">
        <v>410</v>
      </c>
      <c r="AF140" s="112" t="s">
        <v>411</v>
      </c>
      <c r="AG140" s="44" t="s">
        <v>658</v>
      </c>
      <c r="AH140" s="112" t="s">
        <v>320</v>
      </c>
      <c r="AI140" s="238">
        <v>5</v>
      </c>
      <c r="AJ140" s="238"/>
      <c r="AK140" s="240">
        <f t="shared" si="49"/>
        <v>0</v>
      </c>
      <c r="AL140" s="195"/>
      <c r="AM140" s="186"/>
    </row>
    <row r="141" spans="1:39" ht="56.25">
      <c r="A141" s="97">
        <f t="shared" si="48"/>
        <v>134</v>
      </c>
      <c r="B141" s="96" t="s">
        <v>244</v>
      </c>
      <c r="C141" s="96" t="s">
        <v>9</v>
      </c>
      <c r="D141" s="142" t="s">
        <v>513</v>
      </c>
      <c r="E141" s="330" t="s">
        <v>513</v>
      </c>
      <c r="F141" s="105" t="s">
        <v>117</v>
      </c>
      <c r="G141" s="106" t="s">
        <v>119</v>
      </c>
      <c r="H141" s="107" t="s">
        <v>129</v>
      </c>
      <c r="I141" s="108" t="s">
        <v>596</v>
      </c>
      <c r="J141" s="108" t="s">
        <v>598</v>
      </c>
      <c r="K141" s="108" t="s">
        <v>701</v>
      </c>
      <c r="L141" s="108" t="s">
        <v>702</v>
      </c>
      <c r="M141" s="108" t="s">
        <v>703</v>
      </c>
      <c r="N141" s="190">
        <v>8</v>
      </c>
      <c r="O141" s="109">
        <v>2</v>
      </c>
      <c r="P141" s="109">
        <v>1</v>
      </c>
      <c r="Q141" s="109">
        <f t="shared" si="44"/>
        <v>2</v>
      </c>
      <c r="R141" s="109" t="str">
        <f t="shared" si="45"/>
        <v>Bajo</v>
      </c>
      <c r="S141" s="109">
        <v>10</v>
      </c>
      <c r="T141" s="109">
        <f t="shared" si="46"/>
        <v>20</v>
      </c>
      <c r="U141" s="109" t="str">
        <f t="shared" si="47"/>
        <v>IV</v>
      </c>
      <c r="V141" s="107" t="str">
        <f>VLOOKUP(U141,Criterios!$A$18:$E$21,3,FALSE)</f>
        <v xml:space="preserve">ACEPTABLE Mantener las medidas de control existentes, pero se deberían considerar soluciones o mejoras y se deben hacer comprobaciones periódicas para asegurar que el riesgo aún es aceptable. </v>
      </c>
      <c r="W141" s="109" t="s">
        <v>118</v>
      </c>
      <c r="X141" s="109" t="s">
        <v>230</v>
      </c>
      <c r="Y141" s="109"/>
      <c r="Z141" s="109"/>
      <c r="AA141" s="109"/>
      <c r="AB141" s="134" t="s">
        <v>597</v>
      </c>
      <c r="AC141" s="109" t="s">
        <v>117</v>
      </c>
      <c r="AD141" s="106" t="s">
        <v>320</v>
      </c>
      <c r="AE141" s="106" t="s">
        <v>320</v>
      </c>
      <c r="AF141" s="106" t="s">
        <v>320</v>
      </c>
      <c r="AG141" s="107" t="s">
        <v>704</v>
      </c>
      <c r="AH141" s="107" t="s">
        <v>630</v>
      </c>
      <c r="AI141" s="238">
        <v>2</v>
      </c>
      <c r="AJ141" s="238"/>
      <c r="AK141" s="240">
        <f t="shared" si="49"/>
        <v>0</v>
      </c>
      <c r="AL141" s="195" t="s">
        <v>292</v>
      </c>
      <c r="AM141" s="186"/>
    </row>
    <row r="142" spans="1:39" ht="101.25">
      <c r="A142" s="97">
        <f t="shared" si="48"/>
        <v>135</v>
      </c>
      <c r="B142" s="122" t="s">
        <v>244</v>
      </c>
      <c r="C142" s="122" t="s">
        <v>9</v>
      </c>
      <c r="D142" s="149" t="s">
        <v>513</v>
      </c>
      <c r="E142" s="331"/>
      <c r="F142" s="135" t="s">
        <v>117</v>
      </c>
      <c r="G142" s="44" t="s">
        <v>310</v>
      </c>
      <c r="H142" s="44" t="s">
        <v>299</v>
      </c>
      <c r="I142" s="44" t="s">
        <v>514</v>
      </c>
      <c r="J142" s="43" t="s">
        <v>517</v>
      </c>
      <c r="K142" s="44" t="s">
        <v>386</v>
      </c>
      <c r="L142" s="44" t="s">
        <v>387</v>
      </c>
      <c r="M142" s="44" t="s">
        <v>520</v>
      </c>
      <c r="N142" s="104">
        <v>8</v>
      </c>
      <c r="O142" s="104">
        <v>2</v>
      </c>
      <c r="P142" s="104">
        <v>1</v>
      </c>
      <c r="Q142" s="104">
        <f t="shared" ref="Q142:Q146" si="50">O142*P142</f>
        <v>2</v>
      </c>
      <c r="R142" s="104" t="str">
        <f t="shared" ref="R142:R171" si="51">IF(Q142&gt;23,"Muy Alto ",IF(Q142&gt;9,"Alto",IF(Q142&gt;5,"Medio","Bajo")))</f>
        <v>Bajo</v>
      </c>
      <c r="S142" s="104">
        <v>10</v>
      </c>
      <c r="T142" s="104">
        <f t="shared" ref="T142:T171" si="52">Q142*S142</f>
        <v>20</v>
      </c>
      <c r="U142" s="104" t="str">
        <f t="shared" ref="U142:U171" si="53">IF(T142&gt;501,"I",IF(T142&gt;149,"II",IF(T142&gt;39,"III","IV")))</f>
        <v>IV</v>
      </c>
      <c r="V142" s="103" t="str">
        <f>VLOOKUP(U142,Criterios!$A$18:$E$21,3,FALSE)</f>
        <v xml:space="preserve">ACEPTABLE Mantener las medidas de control existentes, pero se deberían considerar soluciones o mejoras y se deben hacer comprobaciones periódicas para asegurar que el riesgo aún es aceptable. </v>
      </c>
      <c r="W142" s="52" t="s">
        <v>118</v>
      </c>
      <c r="X142" s="104"/>
      <c r="Y142" s="104"/>
      <c r="Z142" s="104"/>
      <c r="AA142" s="104" t="s">
        <v>230</v>
      </c>
      <c r="AB142" s="53" t="s">
        <v>526</v>
      </c>
      <c r="AC142" s="52" t="s">
        <v>117</v>
      </c>
      <c r="AD142" s="44" t="s">
        <v>320</v>
      </c>
      <c r="AE142" s="44" t="s">
        <v>320</v>
      </c>
      <c r="AF142" s="44" t="s">
        <v>320</v>
      </c>
      <c r="AG142" s="44" t="s">
        <v>693</v>
      </c>
      <c r="AH142" s="44" t="s">
        <v>320</v>
      </c>
      <c r="AI142" s="238">
        <v>3</v>
      </c>
      <c r="AJ142" s="238"/>
      <c r="AK142" s="240">
        <f t="shared" si="49"/>
        <v>0</v>
      </c>
      <c r="AL142" s="195" t="s">
        <v>292</v>
      </c>
      <c r="AM142" s="186"/>
    </row>
    <row r="143" spans="1:39" ht="78.75">
      <c r="A143" s="97">
        <f t="shared" si="48"/>
        <v>136</v>
      </c>
      <c r="B143" s="122" t="s">
        <v>244</v>
      </c>
      <c r="C143" s="122" t="s">
        <v>9</v>
      </c>
      <c r="D143" s="149" t="s">
        <v>513</v>
      </c>
      <c r="E143" s="331"/>
      <c r="F143" s="135" t="s">
        <v>117</v>
      </c>
      <c r="G143" s="44" t="s">
        <v>311</v>
      </c>
      <c r="H143" s="44" t="s">
        <v>394</v>
      </c>
      <c r="I143" s="44" t="s">
        <v>515</v>
      </c>
      <c r="J143" s="43" t="s">
        <v>518</v>
      </c>
      <c r="K143" s="44" t="s">
        <v>521</v>
      </c>
      <c r="L143" s="44" t="s">
        <v>522</v>
      </c>
      <c r="M143" s="44" t="s">
        <v>523</v>
      </c>
      <c r="N143" s="104">
        <v>8</v>
      </c>
      <c r="O143" s="104">
        <v>2</v>
      </c>
      <c r="P143" s="104">
        <v>1</v>
      </c>
      <c r="Q143" s="104">
        <f t="shared" si="50"/>
        <v>2</v>
      </c>
      <c r="R143" s="104" t="str">
        <f t="shared" si="51"/>
        <v>Bajo</v>
      </c>
      <c r="S143" s="104">
        <v>10</v>
      </c>
      <c r="T143" s="104">
        <f t="shared" si="52"/>
        <v>20</v>
      </c>
      <c r="U143" s="104" t="str">
        <f t="shared" si="53"/>
        <v>IV</v>
      </c>
      <c r="V143" s="103" t="str">
        <f>VLOOKUP(U143,Criterios!$A$18:$E$21,3,FALSE)</f>
        <v xml:space="preserve">ACEPTABLE Mantener las medidas de control existentes, pero se deberían considerar soluciones o mejoras y se deben hacer comprobaciones periódicas para asegurar que el riesgo aún es aceptable. </v>
      </c>
      <c r="W143" s="52" t="s">
        <v>118</v>
      </c>
      <c r="X143" s="104"/>
      <c r="Y143" s="104"/>
      <c r="Z143" s="104"/>
      <c r="AA143" s="104"/>
      <c r="AB143" s="53" t="s">
        <v>518</v>
      </c>
      <c r="AC143" s="52" t="s">
        <v>117</v>
      </c>
      <c r="AD143" s="44" t="s">
        <v>320</v>
      </c>
      <c r="AE143" s="44" t="s">
        <v>527</v>
      </c>
      <c r="AF143" s="44" t="s">
        <v>320</v>
      </c>
      <c r="AG143" s="44" t="s">
        <v>683</v>
      </c>
      <c r="AH143" s="44" t="s">
        <v>320</v>
      </c>
      <c r="AI143" s="238">
        <v>3</v>
      </c>
      <c r="AJ143" s="238"/>
      <c r="AK143" s="240">
        <f t="shared" si="49"/>
        <v>0</v>
      </c>
      <c r="AL143" s="195" t="s">
        <v>292</v>
      </c>
      <c r="AM143" s="186"/>
    </row>
    <row r="144" spans="1:39" ht="79.5" thickBot="1">
      <c r="A144" s="97">
        <f t="shared" si="48"/>
        <v>137</v>
      </c>
      <c r="B144" s="178" t="s">
        <v>244</v>
      </c>
      <c r="C144" s="178" t="s">
        <v>9</v>
      </c>
      <c r="D144" s="179" t="s">
        <v>513</v>
      </c>
      <c r="E144" s="331"/>
      <c r="F144" s="180" t="s">
        <v>117</v>
      </c>
      <c r="G144" s="181" t="s">
        <v>307</v>
      </c>
      <c r="H144" s="181" t="s">
        <v>207</v>
      </c>
      <c r="I144" s="181" t="s">
        <v>516</v>
      </c>
      <c r="J144" s="203" t="s">
        <v>519</v>
      </c>
      <c r="K144" s="181" t="s">
        <v>524</v>
      </c>
      <c r="L144" s="181" t="s">
        <v>525</v>
      </c>
      <c r="M144" s="181" t="s">
        <v>376</v>
      </c>
      <c r="N144" s="182">
        <v>8</v>
      </c>
      <c r="O144" s="182">
        <v>2</v>
      </c>
      <c r="P144" s="182">
        <v>1</v>
      </c>
      <c r="Q144" s="182">
        <f t="shared" si="50"/>
        <v>2</v>
      </c>
      <c r="R144" s="182" t="str">
        <f t="shared" si="51"/>
        <v>Bajo</v>
      </c>
      <c r="S144" s="182">
        <v>10</v>
      </c>
      <c r="T144" s="182">
        <f t="shared" si="52"/>
        <v>20</v>
      </c>
      <c r="U144" s="182" t="str">
        <f t="shared" si="53"/>
        <v>IV</v>
      </c>
      <c r="V144" s="183" t="str">
        <f>VLOOKUP(U144,Criterios!$A$18:$E$21,3,FALSE)</f>
        <v xml:space="preserve">ACEPTABLE Mantener las medidas de control existentes, pero se deberían considerar soluciones o mejoras y se deben hacer comprobaciones periódicas para asegurar que el riesgo aún es aceptable. </v>
      </c>
      <c r="W144" s="184" t="s">
        <v>118</v>
      </c>
      <c r="X144" s="182"/>
      <c r="Y144" s="182"/>
      <c r="Z144" s="182"/>
      <c r="AA144" s="182"/>
      <c r="AB144" s="185" t="s">
        <v>408</v>
      </c>
      <c r="AC144" s="184" t="s">
        <v>117</v>
      </c>
      <c r="AD144" s="181" t="s">
        <v>320</v>
      </c>
      <c r="AE144" s="44" t="s">
        <v>410</v>
      </c>
      <c r="AF144" s="44" t="s">
        <v>411</v>
      </c>
      <c r="AG144" s="44" t="s">
        <v>658</v>
      </c>
      <c r="AH144" s="181" t="s">
        <v>320</v>
      </c>
      <c r="AI144" s="238">
        <v>5</v>
      </c>
      <c r="AJ144" s="238"/>
      <c r="AK144" s="240">
        <f t="shared" si="49"/>
        <v>0</v>
      </c>
      <c r="AL144" s="195" t="s">
        <v>292</v>
      </c>
      <c r="AM144" s="186"/>
    </row>
    <row r="145" spans="1:39" ht="57" thickBot="1">
      <c r="A145" s="97">
        <f t="shared" si="48"/>
        <v>138</v>
      </c>
      <c r="B145" s="96" t="s">
        <v>244</v>
      </c>
      <c r="C145" s="96" t="s">
        <v>9</v>
      </c>
      <c r="D145" s="100" t="s">
        <v>250</v>
      </c>
      <c r="E145" s="340" t="s">
        <v>648</v>
      </c>
      <c r="F145" s="105" t="s">
        <v>117</v>
      </c>
      <c r="G145" s="106" t="s">
        <v>119</v>
      </c>
      <c r="H145" s="107" t="s">
        <v>129</v>
      </c>
      <c r="I145" s="108" t="s">
        <v>596</v>
      </c>
      <c r="J145" s="108" t="s">
        <v>598</v>
      </c>
      <c r="K145" s="108" t="s">
        <v>701</v>
      </c>
      <c r="L145" s="108" t="s">
        <v>702</v>
      </c>
      <c r="M145" s="108" t="s">
        <v>703</v>
      </c>
      <c r="N145" s="190">
        <v>8</v>
      </c>
      <c r="O145" s="109">
        <v>2</v>
      </c>
      <c r="P145" s="109">
        <v>1</v>
      </c>
      <c r="Q145" s="52">
        <f t="shared" si="50"/>
        <v>2</v>
      </c>
      <c r="R145" s="52" t="str">
        <f t="shared" si="51"/>
        <v>Bajo</v>
      </c>
      <c r="S145" s="52">
        <v>10</v>
      </c>
      <c r="T145" s="52">
        <f t="shared" si="52"/>
        <v>20</v>
      </c>
      <c r="U145" s="52" t="str">
        <f t="shared" si="53"/>
        <v>IV</v>
      </c>
      <c r="V145" s="107" t="str">
        <f>VLOOKUP(U145,Criterios!$A$18:$E$21,3,FALSE)</f>
        <v xml:space="preserve">ACEPTABLE Mantener las medidas de control existentes, pero se deberían considerar soluciones o mejoras y se deben hacer comprobaciones periódicas para asegurar que el riesgo aún es aceptable. </v>
      </c>
      <c r="W145" s="109" t="s">
        <v>118</v>
      </c>
      <c r="X145" s="109"/>
      <c r="Y145" s="109"/>
      <c r="Z145" s="109"/>
      <c r="AA145" s="109"/>
      <c r="AB145" s="134" t="s">
        <v>597</v>
      </c>
      <c r="AC145" s="109" t="s">
        <v>117</v>
      </c>
      <c r="AD145" s="106" t="s">
        <v>320</v>
      </c>
      <c r="AE145" s="106" t="s">
        <v>320</v>
      </c>
      <c r="AF145" s="106" t="s">
        <v>320</v>
      </c>
      <c r="AG145" s="107" t="s">
        <v>704</v>
      </c>
      <c r="AH145" s="107" t="s">
        <v>630</v>
      </c>
      <c r="AI145" s="238">
        <v>2</v>
      </c>
      <c r="AJ145" s="238"/>
      <c r="AK145" s="240">
        <f t="shared" si="49"/>
        <v>0</v>
      </c>
      <c r="AL145" s="195"/>
      <c r="AM145" s="186"/>
    </row>
    <row r="146" spans="1:39" ht="79.5" thickBot="1">
      <c r="A146" s="97">
        <f t="shared" si="48"/>
        <v>139</v>
      </c>
      <c r="B146" s="96" t="s">
        <v>244</v>
      </c>
      <c r="C146" s="96" t="s">
        <v>9</v>
      </c>
      <c r="D146" s="100" t="s">
        <v>250</v>
      </c>
      <c r="E146" s="341"/>
      <c r="F146" s="135" t="s">
        <v>117</v>
      </c>
      <c r="G146" s="54" t="s">
        <v>119</v>
      </c>
      <c r="H146" s="44" t="s">
        <v>130</v>
      </c>
      <c r="I146" s="43" t="s">
        <v>321</v>
      </c>
      <c r="J146" s="43" t="s">
        <v>322</v>
      </c>
      <c r="K146" s="43" t="s">
        <v>289</v>
      </c>
      <c r="L146" s="43" t="s">
        <v>323</v>
      </c>
      <c r="M146" s="43" t="s">
        <v>324</v>
      </c>
      <c r="N146" s="52">
        <v>8</v>
      </c>
      <c r="O146" s="52">
        <v>2</v>
      </c>
      <c r="P146" s="52">
        <v>3</v>
      </c>
      <c r="Q146" s="52">
        <f t="shared" si="50"/>
        <v>6</v>
      </c>
      <c r="R146" s="52" t="str">
        <f t="shared" si="51"/>
        <v>Medio</v>
      </c>
      <c r="S146" s="52">
        <v>10</v>
      </c>
      <c r="T146" s="52">
        <f t="shared" si="52"/>
        <v>60</v>
      </c>
      <c r="U146" s="52" t="str">
        <f t="shared" si="53"/>
        <v>III</v>
      </c>
      <c r="V146" s="44" t="str">
        <f>VLOOKUP(U146,Criterios!$A$18:$E$21,3,FALSE)</f>
        <v>MEJORABLE Mejorar si es posible. Sería conveniente justificar la intervención y su rentabilidad.</v>
      </c>
      <c r="W146" s="52" t="s">
        <v>118</v>
      </c>
      <c r="X146" s="52"/>
      <c r="Y146" s="52"/>
      <c r="Z146" s="52"/>
      <c r="AA146" s="52"/>
      <c r="AB146" s="53" t="s">
        <v>325</v>
      </c>
      <c r="AC146" s="52" t="s">
        <v>117</v>
      </c>
      <c r="AD146" s="44" t="s">
        <v>320</v>
      </c>
      <c r="AE146" s="44" t="s">
        <v>320</v>
      </c>
      <c r="AF146" s="44" t="s">
        <v>326</v>
      </c>
      <c r="AG146" s="44" t="s">
        <v>638</v>
      </c>
      <c r="AH146" s="44" t="s">
        <v>320</v>
      </c>
      <c r="AI146" s="238">
        <v>5</v>
      </c>
      <c r="AJ146" s="238"/>
      <c r="AK146" s="240">
        <f t="shared" si="49"/>
        <v>0</v>
      </c>
      <c r="AL146" s="195"/>
      <c r="AM146" s="186"/>
    </row>
    <row r="147" spans="1:39" ht="34.5" thickBot="1">
      <c r="A147" s="97">
        <f>+A146+1</f>
        <v>140</v>
      </c>
      <c r="B147" s="96" t="s">
        <v>244</v>
      </c>
      <c r="C147" s="96" t="s">
        <v>9</v>
      </c>
      <c r="D147" s="100" t="s">
        <v>250</v>
      </c>
      <c r="E147" s="341"/>
      <c r="F147" s="187" t="s">
        <v>118</v>
      </c>
      <c r="G147" s="187" t="s">
        <v>119</v>
      </c>
      <c r="H147" s="187" t="s">
        <v>135</v>
      </c>
      <c r="I147" s="204" t="s">
        <v>624</v>
      </c>
      <c r="J147" s="187" t="s">
        <v>625</v>
      </c>
      <c r="K147" s="43" t="s">
        <v>328</v>
      </c>
      <c r="L147" s="43" t="s">
        <v>328</v>
      </c>
      <c r="M147" s="43" t="s">
        <v>328</v>
      </c>
      <c r="N147" s="188"/>
      <c r="O147" s="188">
        <v>2</v>
      </c>
      <c r="P147" s="188">
        <v>2</v>
      </c>
      <c r="Q147" s="188">
        <v>4</v>
      </c>
      <c r="R147" s="188" t="str">
        <f t="shared" si="51"/>
        <v>Bajo</v>
      </c>
      <c r="S147" s="188">
        <v>10</v>
      </c>
      <c r="T147" s="188">
        <f t="shared" si="52"/>
        <v>40</v>
      </c>
      <c r="U147" s="188" t="str">
        <f t="shared" si="53"/>
        <v>III</v>
      </c>
      <c r="V147" s="43" t="str">
        <f>VLOOKUP(U147,Criterios!$A$18:$E$21,3,FALSE)</f>
        <v>MEJORABLE Mejorar si es posible. Sería conveniente justificar la intervención y su rentabilidad.</v>
      </c>
      <c r="W147" s="188" t="s">
        <v>117</v>
      </c>
      <c r="X147" s="188"/>
      <c r="Y147" s="188"/>
      <c r="Z147" s="188"/>
      <c r="AA147" s="188"/>
      <c r="AB147" s="53" t="s">
        <v>618</v>
      </c>
      <c r="AC147" s="188" t="s">
        <v>117</v>
      </c>
      <c r="AD147" s="43" t="s">
        <v>320</v>
      </c>
      <c r="AE147" s="43" t="s">
        <v>320</v>
      </c>
      <c r="AF147" s="43" t="s">
        <v>320</v>
      </c>
      <c r="AG147" s="43" t="s">
        <v>639</v>
      </c>
      <c r="AH147" s="43" t="s">
        <v>320</v>
      </c>
      <c r="AI147" s="238">
        <v>2</v>
      </c>
      <c r="AJ147" s="238"/>
      <c r="AK147" s="242">
        <f t="shared" si="49"/>
        <v>0</v>
      </c>
      <c r="AL147" s="197"/>
      <c r="AM147" s="194"/>
    </row>
    <row r="148" spans="1:39" ht="63.6" customHeight="1" thickBot="1">
      <c r="A148" s="97">
        <f t="shared" si="48"/>
        <v>141</v>
      </c>
      <c r="B148" s="96" t="s">
        <v>244</v>
      </c>
      <c r="C148" s="96" t="s">
        <v>9</v>
      </c>
      <c r="D148" s="100" t="s">
        <v>250</v>
      </c>
      <c r="E148" s="341"/>
      <c r="F148" s="135" t="s">
        <v>117</v>
      </c>
      <c r="G148" s="54" t="s">
        <v>122</v>
      </c>
      <c r="H148" s="44" t="s">
        <v>152</v>
      </c>
      <c r="I148" s="43" t="s">
        <v>498</v>
      </c>
      <c r="J148" s="43" t="s">
        <v>327</v>
      </c>
      <c r="K148" s="43" t="s">
        <v>328</v>
      </c>
      <c r="L148" s="43" t="s">
        <v>328</v>
      </c>
      <c r="M148" s="43" t="s">
        <v>328</v>
      </c>
      <c r="N148" s="52">
        <v>8</v>
      </c>
      <c r="O148" s="52">
        <v>2</v>
      </c>
      <c r="P148" s="52">
        <v>3</v>
      </c>
      <c r="Q148" s="52">
        <f t="shared" ref="Q148:Q171" si="54">O148*P148</f>
        <v>6</v>
      </c>
      <c r="R148" s="52" t="str">
        <f t="shared" si="51"/>
        <v>Medio</v>
      </c>
      <c r="S148" s="52">
        <v>10</v>
      </c>
      <c r="T148" s="52">
        <f t="shared" si="52"/>
        <v>60</v>
      </c>
      <c r="U148" s="52" t="str">
        <f t="shared" si="53"/>
        <v>III</v>
      </c>
      <c r="V148" s="44" t="str">
        <f>VLOOKUP(U148,Criterios!$A$18:$E$21,3,FALSE)</f>
        <v>MEJORABLE Mejorar si es posible. Sería conveniente justificar la intervención y su rentabilidad.</v>
      </c>
      <c r="W148" s="52" t="s">
        <v>118</v>
      </c>
      <c r="X148" s="52"/>
      <c r="Y148" s="52"/>
      <c r="Z148" s="52"/>
      <c r="AA148" s="52"/>
      <c r="AB148" s="53" t="s">
        <v>330</v>
      </c>
      <c r="AC148" s="52" t="s">
        <v>117</v>
      </c>
      <c r="AD148" s="44" t="s">
        <v>320</v>
      </c>
      <c r="AE148" s="44" t="s">
        <v>320</v>
      </c>
      <c r="AF148" s="44" t="s">
        <v>320</v>
      </c>
      <c r="AG148" s="44" t="s">
        <v>696</v>
      </c>
      <c r="AH148" s="44" t="s">
        <v>320</v>
      </c>
      <c r="AI148" s="238">
        <v>1</v>
      </c>
      <c r="AJ148" s="238"/>
      <c r="AK148" s="240">
        <f t="shared" si="49"/>
        <v>0</v>
      </c>
      <c r="AL148" s="195"/>
      <c r="AM148" s="186"/>
    </row>
    <row r="149" spans="1:39" ht="80.45" customHeight="1" thickBot="1">
      <c r="A149" s="97">
        <f t="shared" si="48"/>
        <v>142</v>
      </c>
      <c r="B149" s="96" t="s">
        <v>244</v>
      </c>
      <c r="C149" s="96" t="s">
        <v>9</v>
      </c>
      <c r="D149" s="100" t="s">
        <v>250</v>
      </c>
      <c r="E149" s="341"/>
      <c r="F149" s="135" t="s">
        <v>117</v>
      </c>
      <c r="G149" s="54" t="s">
        <v>122</v>
      </c>
      <c r="H149" s="44" t="s">
        <v>153</v>
      </c>
      <c r="I149" s="43" t="s">
        <v>332</v>
      </c>
      <c r="J149" s="43" t="s">
        <v>331</v>
      </c>
      <c r="K149" s="44" t="s">
        <v>278</v>
      </c>
      <c r="L149" s="44" t="s">
        <v>293</v>
      </c>
      <c r="M149" s="44" t="s">
        <v>695</v>
      </c>
      <c r="N149" s="52">
        <v>8</v>
      </c>
      <c r="O149" s="52">
        <v>2</v>
      </c>
      <c r="P149" s="52">
        <v>3</v>
      </c>
      <c r="Q149" s="52">
        <f t="shared" si="54"/>
        <v>6</v>
      </c>
      <c r="R149" s="52" t="str">
        <f t="shared" si="51"/>
        <v>Medio</v>
      </c>
      <c r="S149" s="52">
        <v>10</v>
      </c>
      <c r="T149" s="52">
        <f t="shared" si="52"/>
        <v>60</v>
      </c>
      <c r="U149" s="52" t="str">
        <f t="shared" si="53"/>
        <v>III</v>
      </c>
      <c r="V149" s="44" t="str">
        <f>VLOOKUP(U149,Criterios!$A$18:$E$21,3,FALSE)</f>
        <v>MEJORABLE Mejorar si es posible. Sería conveniente justificar la intervención y su rentabilidad.</v>
      </c>
      <c r="W149" s="52" t="s">
        <v>118</v>
      </c>
      <c r="X149" s="52"/>
      <c r="Y149" s="52"/>
      <c r="Z149" s="52"/>
      <c r="AA149" s="52"/>
      <c r="AB149" s="53" t="s">
        <v>333</v>
      </c>
      <c r="AC149" s="52" t="s">
        <v>117</v>
      </c>
      <c r="AD149" s="44" t="s">
        <v>320</v>
      </c>
      <c r="AE149" s="44" t="s">
        <v>279</v>
      </c>
      <c r="AF149" s="44" t="s">
        <v>334</v>
      </c>
      <c r="AG149" s="44" t="s">
        <v>694</v>
      </c>
      <c r="AH149" s="44" t="s">
        <v>320</v>
      </c>
      <c r="AI149" s="238">
        <v>3</v>
      </c>
      <c r="AJ149" s="238"/>
      <c r="AK149" s="240">
        <f t="shared" si="49"/>
        <v>0</v>
      </c>
      <c r="AL149" s="195"/>
      <c r="AM149" s="186"/>
    </row>
    <row r="150" spans="1:39" ht="57" thickBot="1">
      <c r="A150" s="97">
        <f t="shared" si="48"/>
        <v>143</v>
      </c>
      <c r="B150" s="96" t="s">
        <v>244</v>
      </c>
      <c r="C150" s="96" t="s">
        <v>9</v>
      </c>
      <c r="D150" s="100" t="s">
        <v>250</v>
      </c>
      <c r="E150" s="341"/>
      <c r="F150" s="135" t="s">
        <v>117</v>
      </c>
      <c r="G150" s="54" t="s">
        <v>122</v>
      </c>
      <c r="H150" s="44" t="s">
        <v>155</v>
      </c>
      <c r="I150" s="43" t="s">
        <v>335</v>
      </c>
      <c r="J150" s="43" t="s">
        <v>337</v>
      </c>
      <c r="K150" s="44" t="s">
        <v>328</v>
      </c>
      <c r="L150" s="44" t="s">
        <v>328</v>
      </c>
      <c r="M150" s="44" t="s">
        <v>338</v>
      </c>
      <c r="N150" s="52">
        <v>8</v>
      </c>
      <c r="O150" s="52">
        <v>2</v>
      </c>
      <c r="P150" s="52">
        <v>2</v>
      </c>
      <c r="Q150" s="52">
        <f t="shared" si="54"/>
        <v>4</v>
      </c>
      <c r="R150" s="52" t="str">
        <f t="shared" si="51"/>
        <v>Bajo</v>
      </c>
      <c r="S150" s="52">
        <v>10</v>
      </c>
      <c r="T150" s="52">
        <f t="shared" si="52"/>
        <v>40</v>
      </c>
      <c r="U150" s="52" t="str">
        <f t="shared" si="53"/>
        <v>III</v>
      </c>
      <c r="V150" s="44" t="str">
        <f>VLOOKUP(U150,Criterios!$A$18:$E$21,3,FALSE)</f>
        <v>MEJORABLE Mejorar si es posible. Sería conveniente justificar la intervención y su rentabilidad.</v>
      </c>
      <c r="W150" s="52" t="s">
        <v>118</v>
      </c>
      <c r="X150" s="52"/>
      <c r="Y150" s="52"/>
      <c r="Z150" s="52"/>
      <c r="AA150" s="52"/>
      <c r="AB150" s="53" t="s">
        <v>343</v>
      </c>
      <c r="AC150" s="52" t="s">
        <v>117</v>
      </c>
      <c r="AD150" s="44" t="s">
        <v>320</v>
      </c>
      <c r="AE150" s="44" t="s">
        <v>320</v>
      </c>
      <c r="AF150" s="44" t="s">
        <v>320</v>
      </c>
      <c r="AG150" s="44" t="s">
        <v>663</v>
      </c>
      <c r="AH150" s="44" t="s">
        <v>320</v>
      </c>
      <c r="AI150" s="238">
        <v>2</v>
      </c>
      <c r="AJ150" s="238"/>
      <c r="AK150" s="240">
        <f t="shared" si="49"/>
        <v>0</v>
      </c>
      <c r="AL150" s="195"/>
      <c r="AM150" s="186"/>
    </row>
    <row r="151" spans="1:39" ht="68.25" thickBot="1">
      <c r="A151" s="97">
        <f t="shared" si="48"/>
        <v>144</v>
      </c>
      <c r="B151" s="96" t="s">
        <v>244</v>
      </c>
      <c r="C151" s="96" t="s">
        <v>9</v>
      </c>
      <c r="D151" s="100" t="s">
        <v>250</v>
      </c>
      <c r="E151" s="341"/>
      <c r="F151" s="135" t="s">
        <v>117</v>
      </c>
      <c r="G151" s="54" t="s">
        <v>122</v>
      </c>
      <c r="H151" s="44" t="s">
        <v>158</v>
      </c>
      <c r="I151" s="43" t="s">
        <v>336</v>
      </c>
      <c r="J151" s="43" t="s">
        <v>339</v>
      </c>
      <c r="K151" s="44" t="s">
        <v>340</v>
      </c>
      <c r="L151" s="44" t="s">
        <v>341</v>
      </c>
      <c r="M151" s="44" t="s">
        <v>342</v>
      </c>
      <c r="N151" s="52">
        <v>8</v>
      </c>
      <c r="O151" s="52">
        <v>2</v>
      </c>
      <c r="P151" s="52">
        <v>3</v>
      </c>
      <c r="Q151" s="52">
        <f t="shared" si="54"/>
        <v>6</v>
      </c>
      <c r="R151" s="52" t="str">
        <f t="shared" si="51"/>
        <v>Medio</v>
      </c>
      <c r="S151" s="52">
        <v>10</v>
      </c>
      <c r="T151" s="52">
        <f t="shared" si="52"/>
        <v>60</v>
      </c>
      <c r="U151" s="52" t="str">
        <f t="shared" si="53"/>
        <v>III</v>
      </c>
      <c r="V151" s="44" t="str">
        <f>VLOOKUP(U151,Criterios!$A$18:$E$21,3,FALSE)</f>
        <v>MEJORABLE Mejorar si es posible. Sería conveniente justificar la intervención y su rentabilidad.</v>
      </c>
      <c r="W151" s="52" t="s">
        <v>118</v>
      </c>
      <c r="X151" s="52"/>
      <c r="Y151" s="52"/>
      <c r="Z151" s="52"/>
      <c r="AA151" s="52"/>
      <c r="AB151" s="53" t="s">
        <v>333</v>
      </c>
      <c r="AC151" s="52" t="s">
        <v>117</v>
      </c>
      <c r="AD151" s="44" t="s">
        <v>320</v>
      </c>
      <c r="AE151" s="44" t="s">
        <v>320</v>
      </c>
      <c r="AF151" s="44" t="s">
        <v>320</v>
      </c>
      <c r="AG151" s="44" t="s">
        <v>662</v>
      </c>
      <c r="AH151" s="44" t="s">
        <v>320</v>
      </c>
      <c r="AI151" s="238">
        <v>1</v>
      </c>
      <c r="AJ151" s="238"/>
      <c r="AK151" s="240">
        <f t="shared" si="49"/>
        <v>0</v>
      </c>
      <c r="AL151" s="195"/>
      <c r="AM151" s="186"/>
    </row>
    <row r="152" spans="1:39" ht="57" thickBot="1">
      <c r="A152" s="97">
        <f t="shared" si="48"/>
        <v>145</v>
      </c>
      <c r="B152" s="96" t="s">
        <v>244</v>
      </c>
      <c r="C152" s="96" t="s">
        <v>9</v>
      </c>
      <c r="D152" s="100" t="s">
        <v>250</v>
      </c>
      <c r="E152" s="341"/>
      <c r="F152" s="135" t="s">
        <v>117</v>
      </c>
      <c r="G152" s="54" t="s">
        <v>127</v>
      </c>
      <c r="H152" s="44" t="s">
        <v>161</v>
      </c>
      <c r="I152" s="43" t="s">
        <v>450</v>
      </c>
      <c r="J152" s="43" t="s">
        <v>457</v>
      </c>
      <c r="K152" s="44" t="s">
        <v>328</v>
      </c>
      <c r="L152" s="44" t="s">
        <v>328</v>
      </c>
      <c r="M152" s="44" t="s">
        <v>376</v>
      </c>
      <c r="N152" s="52">
        <v>8</v>
      </c>
      <c r="O152" s="52">
        <v>2</v>
      </c>
      <c r="P152" s="52">
        <v>1</v>
      </c>
      <c r="Q152" s="52">
        <f t="shared" si="54"/>
        <v>2</v>
      </c>
      <c r="R152" s="52" t="str">
        <f t="shared" si="51"/>
        <v>Bajo</v>
      </c>
      <c r="S152" s="52">
        <v>10</v>
      </c>
      <c r="T152" s="52">
        <f t="shared" si="52"/>
        <v>20</v>
      </c>
      <c r="U152" s="52" t="str">
        <f t="shared" si="53"/>
        <v>IV</v>
      </c>
      <c r="V152" s="44" t="str">
        <f>VLOOKUP(U152,Criterios!$A$18:$E$21,3,FALSE)</f>
        <v xml:space="preserve">ACEPTABLE Mantener las medidas de control existentes, pero se deberían considerar soluciones o mejoras y se deben hacer comprobaciones periódicas para asegurar que el riesgo aún es aceptable. </v>
      </c>
      <c r="W152" s="52" t="s">
        <v>118</v>
      </c>
      <c r="X152" s="52" t="s">
        <v>230</v>
      </c>
      <c r="Y152" s="52"/>
      <c r="Z152" s="52"/>
      <c r="AA152" s="52"/>
      <c r="AB152" s="53" t="s">
        <v>457</v>
      </c>
      <c r="AC152" s="52" t="s">
        <v>117</v>
      </c>
      <c r="AD152" s="44" t="s">
        <v>320</v>
      </c>
      <c r="AE152" s="44" t="s">
        <v>320</v>
      </c>
      <c r="AF152" s="44" t="s">
        <v>320</v>
      </c>
      <c r="AG152" s="44" t="s">
        <v>665</v>
      </c>
      <c r="AH152" s="44" t="s">
        <v>462</v>
      </c>
      <c r="AI152" s="238">
        <v>2</v>
      </c>
      <c r="AJ152" s="238"/>
      <c r="AK152" s="240">
        <f t="shared" si="49"/>
        <v>0</v>
      </c>
      <c r="AL152" s="195"/>
      <c r="AM152" s="186"/>
    </row>
    <row r="153" spans="1:39" ht="57" thickBot="1">
      <c r="A153" s="97"/>
      <c r="B153" s="96" t="s">
        <v>244</v>
      </c>
      <c r="C153" s="96" t="s">
        <v>9</v>
      </c>
      <c r="D153" s="100" t="s">
        <v>250</v>
      </c>
      <c r="E153" s="341"/>
      <c r="F153" s="135" t="s">
        <v>117</v>
      </c>
      <c r="G153" s="54" t="s">
        <v>127</v>
      </c>
      <c r="H153" s="44" t="s">
        <v>163</v>
      </c>
      <c r="I153" s="43" t="s">
        <v>344</v>
      </c>
      <c r="J153" s="43" t="s">
        <v>345</v>
      </c>
      <c r="K153" s="44" t="s">
        <v>705</v>
      </c>
      <c r="L153" s="44" t="s">
        <v>346</v>
      </c>
      <c r="M153" s="44" t="s">
        <v>329</v>
      </c>
      <c r="N153" s="52">
        <v>8</v>
      </c>
      <c r="O153" s="52">
        <v>2</v>
      </c>
      <c r="P153" s="52">
        <v>2</v>
      </c>
      <c r="Q153" s="52">
        <f t="shared" ref="Q153" si="55">O153*P153</f>
        <v>4</v>
      </c>
      <c r="R153" s="52" t="str">
        <f t="shared" ref="R153" si="56">IF(Q153&gt;23,"Muy Alto ",IF(Q153&gt;9,"Alto",IF(Q153&gt;5,"Medio","Bajo")))</f>
        <v>Bajo</v>
      </c>
      <c r="S153" s="52">
        <v>10</v>
      </c>
      <c r="T153" s="52">
        <f t="shared" ref="T153" si="57">Q153*S153</f>
        <v>40</v>
      </c>
      <c r="U153" s="52" t="str">
        <f t="shared" ref="U153" si="58">IF(T153&gt;501,"I",IF(T153&gt;149,"II",IF(T153&gt;39,"III","IV")))</f>
        <v>III</v>
      </c>
      <c r="V153" s="44" t="str">
        <f>VLOOKUP(U153,Criterios!$A$18:$E$21,3,FALSE)</f>
        <v>MEJORABLE Mejorar si es posible. Sería conveniente justificar la intervención y su rentabilidad.</v>
      </c>
      <c r="W153" s="52" t="s">
        <v>118</v>
      </c>
      <c r="X153" s="52"/>
      <c r="Y153" s="52"/>
      <c r="Z153" s="52"/>
      <c r="AA153" s="52"/>
      <c r="AB153" s="53" t="s">
        <v>347</v>
      </c>
      <c r="AC153" s="52" t="s">
        <v>117</v>
      </c>
      <c r="AD153" s="44" t="s">
        <v>320</v>
      </c>
      <c r="AE153" s="44" t="s">
        <v>320</v>
      </c>
      <c r="AF153" s="44" t="s">
        <v>320</v>
      </c>
      <c r="AG153" s="44" t="s">
        <v>667</v>
      </c>
      <c r="AH153" s="44" t="s">
        <v>320</v>
      </c>
      <c r="AI153" s="238">
        <v>3</v>
      </c>
      <c r="AJ153" s="238"/>
      <c r="AK153" s="240">
        <f t="shared" ref="AK153" si="59">IFERROR(+AJ153/AI153,0)</f>
        <v>0</v>
      </c>
      <c r="AL153" s="195"/>
      <c r="AM153" s="186"/>
    </row>
    <row r="154" spans="1:39" ht="135.75" thickBot="1">
      <c r="A154" s="97">
        <f>+A152+1</f>
        <v>146</v>
      </c>
      <c r="B154" s="96" t="s">
        <v>244</v>
      </c>
      <c r="C154" s="96" t="s">
        <v>9</v>
      </c>
      <c r="D154" s="100" t="s">
        <v>250</v>
      </c>
      <c r="E154" s="341"/>
      <c r="F154" s="135" t="s">
        <v>117</v>
      </c>
      <c r="G154" s="54" t="s">
        <v>125</v>
      </c>
      <c r="H154" s="44" t="s">
        <v>187</v>
      </c>
      <c r="I154" s="44" t="s">
        <v>348</v>
      </c>
      <c r="J154" s="43" t="s">
        <v>353</v>
      </c>
      <c r="K154" s="44" t="s">
        <v>354</v>
      </c>
      <c r="L154" s="44" t="s">
        <v>355</v>
      </c>
      <c r="M154" s="44" t="s">
        <v>468</v>
      </c>
      <c r="N154" s="52">
        <v>8</v>
      </c>
      <c r="O154" s="52">
        <v>2</v>
      </c>
      <c r="P154" s="52">
        <v>3</v>
      </c>
      <c r="Q154" s="52">
        <f t="shared" si="54"/>
        <v>6</v>
      </c>
      <c r="R154" s="52" t="str">
        <f t="shared" si="51"/>
        <v>Medio</v>
      </c>
      <c r="S154" s="52">
        <v>10</v>
      </c>
      <c r="T154" s="52">
        <f t="shared" si="52"/>
        <v>60</v>
      </c>
      <c r="U154" s="52" t="str">
        <f t="shared" si="53"/>
        <v>III</v>
      </c>
      <c r="V154" s="44" t="str">
        <f>VLOOKUP(U154,Criterios!$A$18:$E$21,3,FALSE)</f>
        <v>MEJORABLE Mejorar si es posible. Sería conveniente justificar la intervención y su rentabilidad.</v>
      </c>
      <c r="W154" s="52" t="s">
        <v>118</v>
      </c>
      <c r="X154" s="52"/>
      <c r="Y154" s="52"/>
      <c r="Z154" s="52"/>
      <c r="AA154" s="52"/>
      <c r="AB154" s="53" t="s">
        <v>360</v>
      </c>
      <c r="AC154" s="52" t="s">
        <v>117</v>
      </c>
      <c r="AD154" s="44" t="s">
        <v>320</v>
      </c>
      <c r="AE154" s="44" t="s">
        <v>320</v>
      </c>
      <c r="AF154" s="44" t="s">
        <v>320</v>
      </c>
      <c r="AG154" s="44" t="s">
        <v>669</v>
      </c>
      <c r="AH154" s="44" t="s">
        <v>320</v>
      </c>
      <c r="AI154" s="238">
        <v>6</v>
      </c>
      <c r="AJ154" s="238"/>
      <c r="AK154" s="240">
        <f t="shared" si="49"/>
        <v>0</v>
      </c>
      <c r="AL154" s="195"/>
      <c r="AM154" s="186"/>
    </row>
    <row r="155" spans="1:39" ht="90.75" thickBot="1">
      <c r="A155" s="97">
        <f t="shared" si="48"/>
        <v>147</v>
      </c>
      <c r="B155" s="96" t="s">
        <v>244</v>
      </c>
      <c r="C155" s="96" t="s">
        <v>9</v>
      </c>
      <c r="D155" s="100" t="s">
        <v>250</v>
      </c>
      <c r="E155" s="341"/>
      <c r="F155" s="135" t="s">
        <v>117</v>
      </c>
      <c r="G155" s="54" t="s">
        <v>125</v>
      </c>
      <c r="H155" s="44" t="s">
        <v>188</v>
      </c>
      <c r="I155" s="44" t="s">
        <v>349</v>
      </c>
      <c r="J155" s="43" t="s">
        <v>357</v>
      </c>
      <c r="K155" s="44" t="s">
        <v>354</v>
      </c>
      <c r="L155" s="44" t="s">
        <v>355</v>
      </c>
      <c r="M155" s="44" t="s">
        <v>468</v>
      </c>
      <c r="N155" s="52">
        <v>8</v>
      </c>
      <c r="O155" s="52">
        <v>2</v>
      </c>
      <c r="P155" s="52">
        <v>3</v>
      </c>
      <c r="Q155" s="52">
        <f t="shared" si="54"/>
        <v>6</v>
      </c>
      <c r="R155" s="52" t="str">
        <f t="shared" si="51"/>
        <v>Medio</v>
      </c>
      <c r="S155" s="52">
        <v>10</v>
      </c>
      <c r="T155" s="52">
        <f t="shared" si="52"/>
        <v>60</v>
      </c>
      <c r="U155" s="52" t="str">
        <f t="shared" si="53"/>
        <v>III</v>
      </c>
      <c r="V155" s="44" t="str">
        <f>VLOOKUP(U155,Criterios!$A$18:$E$21,3,FALSE)</f>
        <v>MEJORABLE Mejorar si es posible. Sería conveniente justificar la intervención y su rentabilidad.</v>
      </c>
      <c r="W155" s="52" t="s">
        <v>118</v>
      </c>
      <c r="X155" s="52"/>
      <c r="Y155" s="52"/>
      <c r="Z155" s="52"/>
      <c r="AA155" s="52"/>
      <c r="AB155" s="53" t="s">
        <v>360</v>
      </c>
      <c r="AC155" s="52" t="s">
        <v>117</v>
      </c>
      <c r="AD155" s="44" t="s">
        <v>320</v>
      </c>
      <c r="AE155" s="44" t="s">
        <v>320</v>
      </c>
      <c r="AF155" s="44" t="s">
        <v>320</v>
      </c>
      <c r="AG155" s="44" t="s">
        <v>669</v>
      </c>
      <c r="AH155" s="44" t="s">
        <v>320</v>
      </c>
      <c r="AI155" s="238">
        <v>6</v>
      </c>
      <c r="AJ155" s="238"/>
      <c r="AK155" s="240">
        <f t="shared" si="49"/>
        <v>0</v>
      </c>
      <c r="AL155" s="195"/>
      <c r="AM155" s="186"/>
    </row>
    <row r="156" spans="1:39" ht="90.75" thickBot="1">
      <c r="A156" s="97">
        <f t="shared" si="48"/>
        <v>148</v>
      </c>
      <c r="B156" s="96" t="s">
        <v>244</v>
      </c>
      <c r="C156" s="96" t="s">
        <v>9</v>
      </c>
      <c r="D156" s="100" t="s">
        <v>250</v>
      </c>
      <c r="E156" s="341"/>
      <c r="F156" s="135" t="s">
        <v>117</v>
      </c>
      <c r="G156" s="54" t="s">
        <v>125</v>
      </c>
      <c r="H156" s="44" t="s">
        <v>189</v>
      </c>
      <c r="I156" s="44" t="s">
        <v>350</v>
      </c>
      <c r="J156" s="43" t="s">
        <v>358</v>
      </c>
      <c r="K156" s="44" t="s">
        <v>354</v>
      </c>
      <c r="L156" s="44" t="s">
        <v>355</v>
      </c>
      <c r="M156" s="44" t="s">
        <v>468</v>
      </c>
      <c r="N156" s="52">
        <v>8</v>
      </c>
      <c r="O156" s="52">
        <v>2</v>
      </c>
      <c r="P156" s="52">
        <v>3</v>
      </c>
      <c r="Q156" s="52">
        <f t="shared" si="54"/>
        <v>6</v>
      </c>
      <c r="R156" s="52" t="str">
        <f t="shared" si="51"/>
        <v>Medio</v>
      </c>
      <c r="S156" s="52">
        <v>10</v>
      </c>
      <c r="T156" s="52">
        <f t="shared" si="52"/>
        <v>60</v>
      </c>
      <c r="U156" s="52" t="str">
        <f t="shared" si="53"/>
        <v>III</v>
      </c>
      <c r="V156" s="44" t="str">
        <f>VLOOKUP(U156,Criterios!$A$18:$E$21,3,FALSE)</f>
        <v>MEJORABLE Mejorar si es posible. Sería conveniente justificar la intervención y su rentabilidad.</v>
      </c>
      <c r="W156" s="52" t="s">
        <v>118</v>
      </c>
      <c r="X156" s="52"/>
      <c r="Y156" s="52"/>
      <c r="Z156" s="52"/>
      <c r="AA156" s="52"/>
      <c r="AB156" s="53" t="s">
        <v>360</v>
      </c>
      <c r="AC156" s="52" t="s">
        <v>117</v>
      </c>
      <c r="AD156" s="44" t="s">
        <v>320</v>
      </c>
      <c r="AE156" s="44" t="s">
        <v>320</v>
      </c>
      <c r="AF156" s="44" t="s">
        <v>320</v>
      </c>
      <c r="AG156" s="44" t="s">
        <v>669</v>
      </c>
      <c r="AH156" s="44" t="s">
        <v>320</v>
      </c>
      <c r="AI156" s="238">
        <v>6</v>
      </c>
      <c r="AJ156" s="238"/>
      <c r="AK156" s="240">
        <f t="shared" si="49"/>
        <v>0</v>
      </c>
      <c r="AL156" s="195"/>
      <c r="AM156" s="186"/>
    </row>
    <row r="157" spans="1:39" ht="90.75" thickBot="1">
      <c r="A157" s="97">
        <f t="shared" si="48"/>
        <v>149</v>
      </c>
      <c r="B157" s="96" t="s">
        <v>244</v>
      </c>
      <c r="C157" s="96" t="s">
        <v>9</v>
      </c>
      <c r="D157" s="100" t="s">
        <v>250</v>
      </c>
      <c r="E157" s="341"/>
      <c r="F157" s="135" t="s">
        <v>117</v>
      </c>
      <c r="G157" s="54" t="s">
        <v>125</v>
      </c>
      <c r="H157" s="44" t="s">
        <v>190</v>
      </c>
      <c r="I157" s="44" t="s">
        <v>351</v>
      </c>
      <c r="J157" s="43" t="s">
        <v>359</v>
      </c>
      <c r="K157" s="44" t="s">
        <v>354</v>
      </c>
      <c r="L157" s="44" t="s">
        <v>355</v>
      </c>
      <c r="M157" s="44" t="s">
        <v>468</v>
      </c>
      <c r="N157" s="52">
        <v>8</v>
      </c>
      <c r="O157" s="52">
        <v>2</v>
      </c>
      <c r="P157" s="52">
        <v>3</v>
      </c>
      <c r="Q157" s="52">
        <f t="shared" si="54"/>
        <v>6</v>
      </c>
      <c r="R157" s="52" t="str">
        <f t="shared" si="51"/>
        <v>Medio</v>
      </c>
      <c r="S157" s="52">
        <v>10</v>
      </c>
      <c r="T157" s="52">
        <f t="shared" si="52"/>
        <v>60</v>
      </c>
      <c r="U157" s="52" t="str">
        <f t="shared" si="53"/>
        <v>III</v>
      </c>
      <c r="V157" s="44" t="str">
        <f>VLOOKUP(U157,Criterios!$A$18:$E$21,3,FALSE)</f>
        <v>MEJORABLE Mejorar si es posible. Sería conveniente justificar la intervención y su rentabilidad.</v>
      </c>
      <c r="W157" s="52" t="s">
        <v>118</v>
      </c>
      <c r="X157" s="52"/>
      <c r="Y157" s="52"/>
      <c r="Z157" s="52"/>
      <c r="AA157" s="52"/>
      <c r="AB157" s="53" t="s">
        <v>360</v>
      </c>
      <c r="AC157" s="52" t="s">
        <v>117</v>
      </c>
      <c r="AD157" s="44" t="s">
        <v>320</v>
      </c>
      <c r="AE157" s="44" t="s">
        <v>320</v>
      </c>
      <c r="AF157" s="44" t="s">
        <v>320</v>
      </c>
      <c r="AG157" s="44" t="s">
        <v>669</v>
      </c>
      <c r="AH157" s="44" t="s">
        <v>320</v>
      </c>
      <c r="AI157" s="238">
        <v>6</v>
      </c>
      <c r="AJ157" s="238"/>
      <c r="AK157" s="240">
        <f t="shared" si="49"/>
        <v>0</v>
      </c>
      <c r="AL157" s="195"/>
      <c r="AM157" s="186"/>
    </row>
    <row r="158" spans="1:39" ht="102" thickBot="1">
      <c r="A158" s="97">
        <f t="shared" si="48"/>
        <v>150</v>
      </c>
      <c r="B158" s="96" t="s">
        <v>244</v>
      </c>
      <c r="C158" s="96" t="s">
        <v>9</v>
      </c>
      <c r="D158" s="100" t="s">
        <v>250</v>
      </c>
      <c r="E158" s="341"/>
      <c r="F158" s="135" t="s">
        <v>117</v>
      </c>
      <c r="G158" s="54" t="s">
        <v>125</v>
      </c>
      <c r="H158" s="44" t="s">
        <v>191</v>
      </c>
      <c r="I158" s="44" t="s">
        <v>352</v>
      </c>
      <c r="J158" s="43" t="s">
        <v>358</v>
      </c>
      <c r="K158" s="44" t="s">
        <v>354</v>
      </c>
      <c r="L158" s="44" t="s">
        <v>355</v>
      </c>
      <c r="M158" s="44" t="s">
        <v>468</v>
      </c>
      <c r="N158" s="52">
        <v>8</v>
      </c>
      <c r="O158" s="52">
        <v>2</v>
      </c>
      <c r="P158" s="52">
        <v>3</v>
      </c>
      <c r="Q158" s="52">
        <f t="shared" si="54"/>
        <v>6</v>
      </c>
      <c r="R158" s="52" t="str">
        <f t="shared" si="51"/>
        <v>Medio</v>
      </c>
      <c r="S158" s="52">
        <v>10</v>
      </c>
      <c r="T158" s="52">
        <f t="shared" si="52"/>
        <v>60</v>
      </c>
      <c r="U158" s="52" t="str">
        <f t="shared" si="53"/>
        <v>III</v>
      </c>
      <c r="V158" s="44" t="str">
        <f>VLOOKUP(U158,Criterios!$A$18:$E$21,3,FALSE)</f>
        <v>MEJORABLE Mejorar si es posible. Sería conveniente justificar la intervención y su rentabilidad.</v>
      </c>
      <c r="W158" s="52" t="s">
        <v>118</v>
      </c>
      <c r="X158" s="52"/>
      <c r="Y158" s="52"/>
      <c r="Z158" s="52"/>
      <c r="AA158" s="52"/>
      <c r="AB158" s="53" t="s">
        <v>360</v>
      </c>
      <c r="AC158" s="52" t="s">
        <v>117</v>
      </c>
      <c r="AD158" s="44" t="s">
        <v>320</v>
      </c>
      <c r="AE158" s="44" t="s">
        <v>320</v>
      </c>
      <c r="AF158" s="44" t="s">
        <v>320</v>
      </c>
      <c r="AG158" s="44" t="s">
        <v>669</v>
      </c>
      <c r="AH158" s="44" t="s">
        <v>320</v>
      </c>
      <c r="AI158" s="238">
        <v>6</v>
      </c>
      <c r="AJ158" s="238"/>
      <c r="AK158" s="240">
        <f t="shared" si="49"/>
        <v>0</v>
      </c>
      <c r="AL158" s="195"/>
      <c r="AM158" s="186"/>
    </row>
    <row r="159" spans="1:39" ht="102" thickBot="1">
      <c r="A159" s="97">
        <f t="shared" si="48"/>
        <v>151</v>
      </c>
      <c r="B159" s="96" t="s">
        <v>244</v>
      </c>
      <c r="C159" s="96" t="s">
        <v>9</v>
      </c>
      <c r="D159" s="100" t="s">
        <v>250</v>
      </c>
      <c r="E159" s="341"/>
      <c r="F159" s="135" t="s">
        <v>117</v>
      </c>
      <c r="G159" s="54" t="s">
        <v>120</v>
      </c>
      <c r="H159" s="44" t="s">
        <v>143</v>
      </c>
      <c r="I159" s="44" t="s">
        <v>363</v>
      </c>
      <c r="J159" s="43" t="s">
        <v>361</v>
      </c>
      <c r="K159" s="44" t="s">
        <v>366</v>
      </c>
      <c r="L159" s="44" t="s">
        <v>367</v>
      </c>
      <c r="M159" s="44" t="s">
        <v>368</v>
      </c>
      <c r="N159" s="52">
        <v>8</v>
      </c>
      <c r="O159" s="52">
        <v>2</v>
      </c>
      <c r="P159" s="52">
        <v>3</v>
      </c>
      <c r="Q159" s="52">
        <f t="shared" si="54"/>
        <v>6</v>
      </c>
      <c r="R159" s="52" t="str">
        <f t="shared" si="51"/>
        <v>Medio</v>
      </c>
      <c r="S159" s="52">
        <v>10</v>
      </c>
      <c r="T159" s="52">
        <f t="shared" si="52"/>
        <v>60</v>
      </c>
      <c r="U159" s="52" t="str">
        <f t="shared" si="53"/>
        <v>III</v>
      </c>
      <c r="V159" s="44" t="str">
        <f>VLOOKUP(U159,Criterios!$A$18:$E$21,3,FALSE)</f>
        <v>MEJORABLE Mejorar si es posible. Sería conveniente justificar la intervención y su rentabilidad.</v>
      </c>
      <c r="W159" s="52" t="s">
        <v>118</v>
      </c>
      <c r="X159" s="52"/>
      <c r="Y159" s="52"/>
      <c r="Z159" s="52"/>
      <c r="AA159" s="52"/>
      <c r="AB159" s="53" t="s">
        <v>371</v>
      </c>
      <c r="AC159" s="52" t="s">
        <v>117</v>
      </c>
      <c r="AD159" s="44" t="s">
        <v>320</v>
      </c>
      <c r="AE159" s="44" t="s">
        <v>320</v>
      </c>
      <c r="AF159" s="44" t="s">
        <v>320</v>
      </c>
      <c r="AG159" s="44" t="s">
        <v>647</v>
      </c>
      <c r="AH159" s="44" t="s">
        <v>320</v>
      </c>
      <c r="AI159" s="238">
        <v>2</v>
      </c>
      <c r="AJ159" s="238"/>
      <c r="AK159" s="240">
        <f t="shared" si="49"/>
        <v>0</v>
      </c>
      <c r="AL159" s="195"/>
      <c r="AM159" s="186"/>
    </row>
    <row r="160" spans="1:39" ht="90.75" thickBot="1">
      <c r="A160" s="97">
        <f t="shared" si="48"/>
        <v>152</v>
      </c>
      <c r="B160" s="96" t="s">
        <v>244</v>
      </c>
      <c r="C160" s="96" t="s">
        <v>9</v>
      </c>
      <c r="D160" s="100" t="s">
        <v>250</v>
      </c>
      <c r="E160" s="341"/>
      <c r="F160" s="135" t="s">
        <v>117</v>
      </c>
      <c r="G160" s="54" t="s">
        <v>120</v>
      </c>
      <c r="H160" s="44" t="s">
        <v>138</v>
      </c>
      <c r="I160" s="44" t="s">
        <v>364</v>
      </c>
      <c r="J160" s="43" t="s">
        <v>362</v>
      </c>
      <c r="K160" s="44" t="s">
        <v>366</v>
      </c>
      <c r="L160" s="44" t="s">
        <v>369</v>
      </c>
      <c r="M160" s="44" t="s">
        <v>368</v>
      </c>
      <c r="N160" s="52">
        <v>8</v>
      </c>
      <c r="O160" s="52">
        <v>2</v>
      </c>
      <c r="P160" s="52">
        <v>3</v>
      </c>
      <c r="Q160" s="52">
        <f t="shared" si="54"/>
        <v>6</v>
      </c>
      <c r="R160" s="52" t="str">
        <f t="shared" si="51"/>
        <v>Medio</v>
      </c>
      <c r="S160" s="52">
        <v>10</v>
      </c>
      <c r="T160" s="52">
        <f t="shared" si="52"/>
        <v>60</v>
      </c>
      <c r="U160" s="52" t="str">
        <f t="shared" si="53"/>
        <v>III</v>
      </c>
      <c r="V160" s="44" t="str">
        <f>VLOOKUP(U160,Criterios!$A$18:$E$21,3,FALSE)</f>
        <v>MEJORABLE Mejorar si es posible. Sería conveniente justificar la intervención y su rentabilidad.</v>
      </c>
      <c r="W160" s="52" t="s">
        <v>118</v>
      </c>
      <c r="X160" s="52"/>
      <c r="Y160" s="52"/>
      <c r="Z160" s="52"/>
      <c r="AA160" s="52"/>
      <c r="AB160" s="53" t="s">
        <v>371</v>
      </c>
      <c r="AC160" s="52" t="s">
        <v>117</v>
      </c>
      <c r="AD160" s="44" t="s">
        <v>320</v>
      </c>
      <c r="AE160" s="44" t="s">
        <v>320</v>
      </c>
      <c r="AF160" s="44" t="s">
        <v>320</v>
      </c>
      <c r="AG160" s="44" t="s">
        <v>647</v>
      </c>
      <c r="AH160" s="44" t="s">
        <v>320</v>
      </c>
      <c r="AI160" s="238">
        <v>2</v>
      </c>
      <c r="AJ160" s="238"/>
      <c r="AK160" s="240">
        <f t="shared" si="49"/>
        <v>0</v>
      </c>
      <c r="AL160" s="195"/>
      <c r="AM160" s="186"/>
    </row>
    <row r="161" spans="1:39" ht="57" thickBot="1">
      <c r="A161" s="97">
        <f t="shared" si="48"/>
        <v>153</v>
      </c>
      <c r="B161" s="96" t="s">
        <v>244</v>
      </c>
      <c r="C161" s="96" t="s">
        <v>9</v>
      </c>
      <c r="D161" s="100" t="s">
        <v>250</v>
      </c>
      <c r="E161" s="341"/>
      <c r="F161" s="135" t="s">
        <v>117</v>
      </c>
      <c r="G161" s="44" t="s">
        <v>302</v>
      </c>
      <c r="H161" s="44" t="s">
        <v>186</v>
      </c>
      <c r="I161" s="44" t="s">
        <v>372</v>
      </c>
      <c r="J161" s="43" t="s">
        <v>373</v>
      </c>
      <c r="K161" s="44" t="s">
        <v>374</v>
      </c>
      <c r="L161" s="44" t="s">
        <v>375</v>
      </c>
      <c r="M161" s="44" t="s">
        <v>376</v>
      </c>
      <c r="N161" s="52">
        <v>8</v>
      </c>
      <c r="O161" s="52"/>
      <c r="P161" s="52">
        <v>1</v>
      </c>
      <c r="Q161" s="52">
        <f t="shared" si="54"/>
        <v>0</v>
      </c>
      <c r="R161" s="52" t="str">
        <f t="shared" si="51"/>
        <v>Bajo</v>
      </c>
      <c r="S161" s="52">
        <v>10</v>
      </c>
      <c r="T161" s="52">
        <f t="shared" si="52"/>
        <v>0</v>
      </c>
      <c r="U161" s="52" t="str">
        <f t="shared" si="53"/>
        <v>IV</v>
      </c>
      <c r="V161" s="44" t="str">
        <f>VLOOKUP(U161,Criterios!$A$18:$E$21,3,FALSE)</f>
        <v xml:space="preserve">ACEPTABLE Mantener las medidas de control existentes, pero se deberían considerar soluciones o mejoras y se deben hacer comprobaciones periódicas para asegurar que el riesgo aún es aceptable. </v>
      </c>
      <c r="W161" s="52" t="s">
        <v>118</v>
      </c>
      <c r="X161" s="52"/>
      <c r="Y161" s="52"/>
      <c r="Z161" s="52"/>
      <c r="AA161" s="52"/>
      <c r="AB161" s="53" t="s">
        <v>377</v>
      </c>
      <c r="AC161" s="52" t="s">
        <v>117</v>
      </c>
      <c r="AD161" s="44" t="s">
        <v>320</v>
      </c>
      <c r="AE161" s="44" t="s">
        <v>689</v>
      </c>
      <c r="AF161" s="44" t="s">
        <v>320</v>
      </c>
      <c r="AG161" s="44" t="s">
        <v>690</v>
      </c>
      <c r="AH161" s="44" t="s">
        <v>320</v>
      </c>
      <c r="AI161" s="238">
        <v>3</v>
      </c>
      <c r="AJ161" s="238"/>
      <c r="AK161" s="240">
        <f t="shared" si="49"/>
        <v>0</v>
      </c>
      <c r="AL161" s="195"/>
      <c r="AM161" s="186"/>
    </row>
    <row r="162" spans="1:39" ht="147" thickBot="1">
      <c r="A162" s="97">
        <f t="shared" si="48"/>
        <v>154</v>
      </c>
      <c r="B162" s="96" t="s">
        <v>244</v>
      </c>
      <c r="C162" s="96" t="s">
        <v>9</v>
      </c>
      <c r="D162" s="100" t="s">
        <v>250</v>
      </c>
      <c r="E162" s="341"/>
      <c r="F162" s="135" t="s">
        <v>117</v>
      </c>
      <c r="G162" s="44" t="s">
        <v>310</v>
      </c>
      <c r="H162" s="44" t="s">
        <v>299</v>
      </c>
      <c r="I162" s="44" t="s">
        <v>600</v>
      </c>
      <c r="J162" s="43" t="s">
        <v>385</v>
      </c>
      <c r="K162" s="44" t="s">
        <v>386</v>
      </c>
      <c r="L162" s="44" t="s">
        <v>387</v>
      </c>
      <c r="M162" s="44" t="s">
        <v>471</v>
      </c>
      <c r="N162" s="52">
        <v>8</v>
      </c>
      <c r="O162" s="52">
        <v>2</v>
      </c>
      <c r="P162" s="52">
        <v>3</v>
      </c>
      <c r="Q162" s="52">
        <f t="shared" si="54"/>
        <v>6</v>
      </c>
      <c r="R162" s="52" t="str">
        <f t="shared" si="51"/>
        <v>Medio</v>
      </c>
      <c r="S162" s="52">
        <v>10</v>
      </c>
      <c r="T162" s="52">
        <f t="shared" si="52"/>
        <v>60</v>
      </c>
      <c r="U162" s="52" t="str">
        <f t="shared" si="53"/>
        <v>III</v>
      </c>
      <c r="V162" s="44" t="str">
        <f>VLOOKUP(U162,Criterios!$A$18:$E$21,3,FALSE)</f>
        <v>MEJORABLE Mejorar si es posible. Sería conveniente justificar la intervención y su rentabilidad.</v>
      </c>
      <c r="W162" s="52" t="s">
        <v>118</v>
      </c>
      <c r="X162" s="52"/>
      <c r="Y162" s="52"/>
      <c r="Z162" s="52"/>
      <c r="AA162" s="52"/>
      <c r="AB162" s="53" t="s">
        <v>389</v>
      </c>
      <c r="AC162" s="52" t="s">
        <v>117</v>
      </c>
      <c r="AD162" s="44" t="s">
        <v>320</v>
      </c>
      <c r="AE162" s="44" t="s">
        <v>391</v>
      </c>
      <c r="AF162" s="44" t="s">
        <v>392</v>
      </c>
      <c r="AG162" s="44" t="s">
        <v>472</v>
      </c>
      <c r="AH162" s="44" t="s">
        <v>320</v>
      </c>
      <c r="AI162" s="238">
        <v>13</v>
      </c>
      <c r="AJ162" s="238"/>
      <c r="AK162" s="240">
        <f t="shared" si="49"/>
        <v>0</v>
      </c>
      <c r="AL162" s="195"/>
      <c r="AM162" s="186"/>
    </row>
    <row r="163" spans="1:39" ht="90.75" thickBot="1">
      <c r="A163" s="97">
        <f t="shared" si="48"/>
        <v>155</v>
      </c>
      <c r="B163" s="96" t="s">
        <v>244</v>
      </c>
      <c r="C163" s="96" t="s">
        <v>9</v>
      </c>
      <c r="D163" s="100" t="s">
        <v>250</v>
      </c>
      <c r="E163" s="341"/>
      <c r="F163" s="135" t="s">
        <v>117</v>
      </c>
      <c r="G163" s="44" t="s">
        <v>310</v>
      </c>
      <c r="H163" s="44" t="s">
        <v>176</v>
      </c>
      <c r="I163" s="44" t="s">
        <v>246</v>
      </c>
      <c r="J163" s="43" t="s">
        <v>385</v>
      </c>
      <c r="K163" s="44" t="s">
        <v>388</v>
      </c>
      <c r="L163" s="44" t="s">
        <v>473</v>
      </c>
      <c r="M163" s="44" t="s">
        <v>471</v>
      </c>
      <c r="N163" s="52">
        <v>2</v>
      </c>
      <c r="O163" s="52">
        <v>2</v>
      </c>
      <c r="P163" s="52">
        <v>3</v>
      </c>
      <c r="Q163" s="52">
        <f t="shared" si="54"/>
        <v>6</v>
      </c>
      <c r="R163" s="52" t="str">
        <f t="shared" si="51"/>
        <v>Medio</v>
      </c>
      <c r="S163" s="52">
        <v>10</v>
      </c>
      <c r="T163" s="52">
        <f t="shared" si="52"/>
        <v>60</v>
      </c>
      <c r="U163" s="52" t="str">
        <f t="shared" si="53"/>
        <v>III</v>
      </c>
      <c r="V163" s="44" t="str">
        <f>VLOOKUP(U163,Criterios!$A$18:$E$21,3,FALSE)</f>
        <v>MEJORABLE Mejorar si es posible. Sería conveniente justificar la intervención y su rentabilidad.</v>
      </c>
      <c r="W163" s="52" t="s">
        <v>118</v>
      </c>
      <c r="X163" s="52"/>
      <c r="Y163" s="52"/>
      <c r="Z163" s="52"/>
      <c r="AA163" s="52"/>
      <c r="AB163" s="53" t="s">
        <v>389</v>
      </c>
      <c r="AC163" s="52" t="s">
        <v>117</v>
      </c>
      <c r="AD163" s="44" t="s">
        <v>320</v>
      </c>
      <c r="AE163" s="44" t="s">
        <v>320</v>
      </c>
      <c r="AF163" s="44" t="s">
        <v>392</v>
      </c>
      <c r="AG163" s="43" t="s">
        <v>680</v>
      </c>
      <c r="AH163" s="44" t="s">
        <v>390</v>
      </c>
      <c r="AI163" s="241">
        <v>7</v>
      </c>
      <c r="AJ163" s="238"/>
      <c r="AK163" s="240">
        <f t="shared" si="49"/>
        <v>0</v>
      </c>
      <c r="AL163" s="195"/>
      <c r="AM163" s="186"/>
    </row>
    <row r="164" spans="1:39" ht="113.25" thickBot="1">
      <c r="A164" s="97">
        <f t="shared" si="48"/>
        <v>156</v>
      </c>
      <c r="B164" s="96" t="s">
        <v>244</v>
      </c>
      <c r="C164" s="96" t="s">
        <v>9</v>
      </c>
      <c r="D164" s="100" t="s">
        <v>250</v>
      </c>
      <c r="E164" s="341"/>
      <c r="F164" s="135" t="s">
        <v>117</v>
      </c>
      <c r="G164" s="44" t="s">
        <v>310</v>
      </c>
      <c r="H164" s="44" t="s">
        <v>168</v>
      </c>
      <c r="I164" s="44" t="s">
        <v>251</v>
      </c>
      <c r="J164" s="43" t="s">
        <v>385</v>
      </c>
      <c r="K164" s="44" t="s">
        <v>328</v>
      </c>
      <c r="L164" s="44" t="s">
        <v>295</v>
      </c>
      <c r="M164" s="44" t="s">
        <v>471</v>
      </c>
      <c r="N164" s="52">
        <v>2</v>
      </c>
      <c r="O164" s="52">
        <v>2</v>
      </c>
      <c r="P164" s="52">
        <v>3</v>
      </c>
      <c r="Q164" s="52">
        <f t="shared" si="54"/>
        <v>6</v>
      </c>
      <c r="R164" s="52" t="str">
        <f t="shared" si="51"/>
        <v>Medio</v>
      </c>
      <c r="S164" s="52">
        <v>10</v>
      </c>
      <c r="T164" s="52">
        <f t="shared" si="52"/>
        <v>60</v>
      </c>
      <c r="U164" s="52" t="str">
        <f t="shared" si="53"/>
        <v>III</v>
      </c>
      <c r="V164" s="44" t="str">
        <f>VLOOKUP(U164,Criterios!$A$18:$E$21,3,FALSE)</f>
        <v>MEJORABLE Mejorar si es posible. Sería conveniente justificar la intervención y su rentabilidad.</v>
      </c>
      <c r="W164" s="52" t="s">
        <v>118</v>
      </c>
      <c r="X164" s="52"/>
      <c r="Y164" s="52"/>
      <c r="Z164" s="52"/>
      <c r="AA164" s="52"/>
      <c r="AB164" s="53" t="s">
        <v>389</v>
      </c>
      <c r="AC164" s="52" t="s">
        <v>117</v>
      </c>
      <c r="AD164" s="44" t="s">
        <v>320</v>
      </c>
      <c r="AE164" s="44" t="s">
        <v>320</v>
      </c>
      <c r="AF164" s="43" t="s">
        <v>655</v>
      </c>
      <c r="AG164" s="43" t="s">
        <v>656</v>
      </c>
      <c r="AH164" s="44" t="s">
        <v>390</v>
      </c>
      <c r="AI164" s="241">
        <v>11</v>
      </c>
      <c r="AJ164" s="238"/>
      <c r="AK164" s="240">
        <f t="shared" si="49"/>
        <v>0</v>
      </c>
      <c r="AL164" s="195"/>
      <c r="AM164" s="186"/>
    </row>
    <row r="165" spans="1:39" ht="90.75" thickBot="1">
      <c r="A165" s="97">
        <f t="shared" si="48"/>
        <v>157</v>
      </c>
      <c r="B165" s="96" t="s">
        <v>244</v>
      </c>
      <c r="C165" s="96" t="s">
        <v>9</v>
      </c>
      <c r="D165" s="100" t="s">
        <v>250</v>
      </c>
      <c r="E165" s="341"/>
      <c r="F165" s="135" t="s">
        <v>117</v>
      </c>
      <c r="G165" s="44" t="s">
        <v>311</v>
      </c>
      <c r="H165" s="44" t="s">
        <v>394</v>
      </c>
      <c r="I165" s="44" t="s">
        <v>393</v>
      </c>
      <c r="J165" s="43" t="s">
        <v>395</v>
      </c>
      <c r="K165" s="44" t="s">
        <v>474</v>
      </c>
      <c r="L165" s="44" t="s">
        <v>396</v>
      </c>
      <c r="M165" s="44" t="s">
        <v>296</v>
      </c>
      <c r="N165" s="52">
        <v>8</v>
      </c>
      <c r="O165" s="52">
        <v>2</v>
      </c>
      <c r="P165" s="52">
        <v>2</v>
      </c>
      <c r="Q165" s="52">
        <f t="shared" si="54"/>
        <v>4</v>
      </c>
      <c r="R165" s="52" t="str">
        <f t="shared" si="51"/>
        <v>Bajo</v>
      </c>
      <c r="S165" s="52">
        <v>10</v>
      </c>
      <c r="T165" s="52">
        <f t="shared" si="52"/>
        <v>40</v>
      </c>
      <c r="U165" s="52" t="str">
        <f t="shared" si="53"/>
        <v>III</v>
      </c>
      <c r="V165" s="44" t="str">
        <f>VLOOKUP(U165,Criterios!$A$18:$E$21,3,FALSE)</f>
        <v>MEJORABLE Mejorar si es posible. Sería conveniente justificar la intervención y su rentabilidad.</v>
      </c>
      <c r="W165" s="52" t="s">
        <v>118</v>
      </c>
      <c r="X165" s="52"/>
      <c r="Y165" s="52"/>
      <c r="Z165" s="52"/>
      <c r="AA165" s="52"/>
      <c r="AB165" s="53" t="s">
        <v>397</v>
      </c>
      <c r="AC165" s="52" t="s">
        <v>117</v>
      </c>
      <c r="AD165" s="44" t="s">
        <v>320</v>
      </c>
      <c r="AE165" s="44" t="s">
        <v>398</v>
      </c>
      <c r="AF165" s="44" t="s">
        <v>399</v>
      </c>
      <c r="AG165" s="44" t="s">
        <v>681</v>
      </c>
      <c r="AH165" s="44" t="s">
        <v>320</v>
      </c>
      <c r="AI165" s="238">
        <v>6</v>
      </c>
      <c r="AJ165" s="238"/>
      <c r="AK165" s="240">
        <f t="shared" si="49"/>
        <v>0</v>
      </c>
      <c r="AL165" s="195"/>
      <c r="AM165" s="186"/>
    </row>
    <row r="166" spans="1:39" s="189" customFormat="1" ht="46.5" customHeight="1" thickBot="1">
      <c r="A166" s="97">
        <f t="shared" si="48"/>
        <v>158</v>
      </c>
      <c r="B166" s="221" t="s">
        <v>244</v>
      </c>
      <c r="C166" s="221" t="s">
        <v>9</v>
      </c>
      <c r="D166" s="222" t="s">
        <v>250</v>
      </c>
      <c r="E166" s="341"/>
      <c r="F166" s="187" t="s">
        <v>117</v>
      </c>
      <c r="G166" s="43" t="s">
        <v>310</v>
      </c>
      <c r="H166" s="43" t="s">
        <v>196</v>
      </c>
      <c r="I166" s="43" t="s">
        <v>678</v>
      </c>
      <c r="J166" s="43" t="s">
        <v>401</v>
      </c>
      <c r="K166" s="43" t="s">
        <v>328</v>
      </c>
      <c r="L166" s="43" t="s">
        <v>328</v>
      </c>
      <c r="M166" s="43" t="s">
        <v>328</v>
      </c>
      <c r="N166" s="188">
        <v>2</v>
      </c>
      <c r="O166" s="188">
        <v>2</v>
      </c>
      <c r="P166" s="188">
        <v>2</v>
      </c>
      <c r="Q166" s="188">
        <f t="shared" si="54"/>
        <v>4</v>
      </c>
      <c r="R166" s="188" t="str">
        <f t="shared" si="51"/>
        <v>Bajo</v>
      </c>
      <c r="S166" s="188">
        <v>10</v>
      </c>
      <c r="T166" s="188">
        <f t="shared" si="52"/>
        <v>40</v>
      </c>
      <c r="U166" s="188" t="str">
        <f t="shared" si="53"/>
        <v>III</v>
      </c>
      <c r="V166" s="43" t="str">
        <f>VLOOKUP(U166,Criterios!$A$18:$E$21,3,FALSE)</f>
        <v>MEJORABLE Mejorar si es posible. Sería conveniente justificar la intervención y su rentabilidad.</v>
      </c>
      <c r="W166" s="188" t="s">
        <v>118</v>
      </c>
      <c r="X166" s="188"/>
      <c r="Y166" s="188"/>
      <c r="Z166" s="188"/>
      <c r="AA166" s="188"/>
      <c r="AB166" s="53" t="s">
        <v>676</v>
      </c>
      <c r="AC166" s="188" t="s">
        <v>117</v>
      </c>
      <c r="AD166" s="43" t="s">
        <v>320</v>
      </c>
      <c r="AE166" s="43" t="s">
        <v>320</v>
      </c>
      <c r="AF166" s="43" t="s">
        <v>320</v>
      </c>
      <c r="AG166" s="43" t="s">
        <v>679</v>
      </c>
      <c r="AH166" s="43" t="s">
        <v>320</v>
      </c>
      <c r="AI166" s="241">
        <v>3</v>
      </c>
      <c r="AJ166" s="238"/>
      <c r="AK166" s="242">
        <f t="shared" si="49"/>
        <v>0</v>
      </c>
      <c r="AL166" s="197"/>
      <c r="AM166" s="194"/>
    </row>
    <row r="167" spans="1:39" s="189" customFormat="1" ht="51.75" customHeight="1" thickBot="1">
      <c r="A167" s="97">
        <f t="shared" si="48"/>
        <v>159</v>
      </c>
      <c r="B167" s="221" t="s">
        <v>244</v>
      </c>
      <c r="C167" s="221" t="s">
        <v>9</v>
      </c>
      <c r="D167" s="222" t="s">
        <v>250</v>
      </c>
      <c r="E167" s="341"/>
      <c r="F167" s="187" t="s">
        <v>117</v>
      </c>
      <c r="G167" s="43" t="s">
        <v>310</v>
      </c>
      <c r="H167" s="43" t="s">
        <v>673</v>
      </c>
      <c r="I167" s="43" t="s">
        <v>675</v>
      </c>
      <c r="J167" s="43" t="s">
        <v>674</v>
      </c>
      <c r="K167" s="43" t="s">
        <v>328</v>
      </c>
      <c r="L167" s="43" t="s">
        <v>328</v>
      </c>
      <c r="M167" s="43" t="s">
        <v>328</v>
      </c>
      <c r="N167" s="188">
        <v>4</v>
      </c>
      <c r="O167" s="188">
        <v>2</v>
      </c>
      <c r="P167" s="188">
        <v>3</v>
      </c>
      <c r="Q167" s="188">
        <f t="shared" si="54"/>
        <v>6</v>
      </c>
      <c r="R167" s="188" t="str">
        <f t="shared" si="51"/>
        <v>Medio</v>
      </c>
      <c r="S167" s="188">
        <v>10</v>
      </c>
      <c r="T167" s="188">
        <f t="shared" si="52"/>
        <v>60</v>
      </c>
      <c r="U167" s="188" t="str">
        <f t="shared" si="53"/>
        <v>III</v>
      </c>
      <c r="V167" s="43" t="str">
        <f>VLOOKUP(U167,Criterios!$A$18:$E$21,3,FALSE)</f>
        <v>MEJORABLE Mejorar si es posible. Sería conveniente justificar la intervención y su rentabilidad.</v>
      </c>
      <c r="W167" s="188" t="s">
        <v>118</v>
      </c>
      <c r="X167" s="188"/>
      <c r="Y167" s="188"/>
      <c r="Z167" s="188"/>
      <c r="AA167" s="188"/>
      <c r="AB167" s="53" t="s">
        <v>676</v>
      </c>
      <c r="AC167" s="188" t="s">
        <v>117</v>
      </c>
      <c r="AD167" s="43" t="s">
        <v>320</v>
      </c>
      <c r="AE167" s="43" t="s">
        <v>320</v>
      </c>
      <c r="AF167" s="43" t="s">
        <v>320</v>
      </c>
      <c r="AG167" s="43" t="s">
        <v>677</v>
      </c>
      <c r="AH167" s="43" t="s">
        <v>320</v>
      </c>
      <c r="AI167" s="241">
        <v>2</v>
      </c>
      <c r="AJ167" s="238"/>
      <c r="AK167" s="242">
        <f t="shared" si="49"/>
        <v>0</v>
      </c>
      <c r="AL167" s="223"/>
      <c r="AM167" s="194"/>
    </row>
    <row r="168" spans="1:39" ht="57" thickBot="1">
      <c r="A168" s="97">
        <f t="shared" si="48"/>
        <v>160</v>
      </c>
      <c r="B168" s="96" t="s">
        <v>244</v>
      </c>
      <c r="C168" s="96" t="s">
        <v>9</v>
      </c>
      <c r="D168" s="100" t="s">
        <v>250</v>
      </c>
      <c r="E168" s="341"/>
      <c r="F168" s="187" t="s">
        <v>117</v>
      </c>
      <c r="G168" s="43" t="s">
        <v>313</v>
      </c>
      <c r="H168" s="43" t="s">
        <v>225</v>
      </c>
      <c r="I168" s="43" t="s">
        <v>601</v>
      </c>
      <c r="J168" s="43" t="s">
        <v>405</v>
      </c>
      <c r="K168" s="43" t="s">
        <v>281</v>
      </c>
      <c r="L168" s="43" t="s">
        <v>290</v>
      </c>
      <c r="M168" s="43" t="s">
        <v>476</v>
      </c>
      <c r="N168" s="188">
        <v>8</v>
      </c>
      <c r="O168" s="188">
        <v>2</v>
      </c>
      <c r="P168" s="188">
        <v>2</v>
      </c>
      <c r="Q168" s="52">
        <f t="shared" si="54"/>
        <v>4</v>
      </c>
      <c r="R168" s="52" t="str">
        <f t="shared" si="51"/>
        <v>Bajo</v>
      </c>
      <c r="S168" s="52">
        <v>10</v>
      </c>
      <c r="T168" s="52">
        <f t="shared" si="52"/>
        <v>40</v>
      </c>
      <c r="U168" s="52" t="str">
        <f t="shared" si="53"/>
        <v>III</v>
      </c>
      <c r="V168" s="44" t="str">
        <f>VLOOKUP(U168,Criterios!$A$18:$E$21,3,FALSE)</f>
        <v>MEJORABLE Mejorar si es posible. Sería conveniente justificar la intervención y su rentabilidad.</v>
      </c>
      <c r="W168" s="52" t="s">
        <v>118</v>
      </c>
      <c r="X168" s="52"/>
      <c r="Y168" s="52"/>
      <c r="Z168" s="52"/>
      <c r="AA168" s="52"/>
      <c r="AB168" s="53" t="s">
        <v>402</v>
      </c>
      <c r="AC168" s="52" t="s">
        <v>117</v>
      </c>
      <c r="AD168" s="44" t="s">
        <v>320</v>
      </c>
      <c r="AE168" s="44" t="s">
        <v>320</v>
      </c>
      <c r="AF168" s="44" t="s">
        <v>406</v>
      </c>
      <c r="AG168" s="44" t="s">
        <v>686</v>
      </c>
      <c r="AH168" s="44" t="s">
        <v>320</v>
      </c>
      <c r="AI168" s="238">
        <v>4</v>
      </c>
      <c r="AJ168" s="238"/>
      <c r="AK168" s="240">
        <f t="shared" si="49"/>
        <v>0</v>
      </c>
      <c r="AL168" s="195"/>
      <c r="AM168" s="186"/>
    </row>
    <row r="169" spans="1:39" s="189" customFormat="1" ht="49.5" customHeight="1" thickBot="1">
      <c r="A169" s="97">
        <f t="shared" si="48"/>
        <v>161</v>
      </c>
      <c r="B169" s="221" t="s">
        <v>244</v>
      </c>
      <c r="C169" s="221" t="s">
        <v>9</v>
      </c>
      <c r="D169" s="222" t="s">
        <v>250</v>
      </c>
      <c r="E169" s="341"/>
      <c r="F169" s="187" t="s">
        <v>117</v>
      </c>
      <c r="G169" s="43" t="s">
        <v>313</v>
      </c>
      <c r="H169" s="43" t="s">
        <v>620</v>
      </c>
      <c r="I169" s="43" t="s">
        <v>621</v>
      </c>
      <c r="J169" s="43" t="s">
        <v>622</v>
      </c>
      <c r="K169" s="43" t="s">
        <v>328</v>
      </c>
      <c r="L169" s="43" t="s">
        <v>328</v>
      </c>
      <c r="M169" s="43" t="s">
        <v>623</v>
      </c>
      <c r="N169" s="188">
        <v>2</v>
      </c>
      <c r="O169" s="188">
        <v>2</v>
      </c>
      <c r="P169" s="188">
        <v>2</v>
      </c>
      <c r="Q169" s="188">
        <f t="shared" ref="Q169:Q170" si="60">O169*P169</f>
        <v>4</v>
      </c>
      <c r="R169" s="188" t="str">
        <f t="shared" ref="R169:R170" si="61">IF(Q169&gt;23,"Muy Alto ",IF(Q169&gt;9,"Alto",IF(Q169&gt;5,"Medio","Bajo")))</f>
        <v>Bajo</v>
      </c>
      <c r="S169" s="188">
        <v>10</v>
      </c>
      <c r="T169" s="188">
        <f t="shared" ref="T169:T170" si="62">Q169*S169</f>
        <v>40</v>
      </c>
      <c r="U169" s="188" t="str">
        <f t="shared" ref="U169:U170" si="63">IF(T169&gt;501,"I",IF(T169&gt;149,"II",IF(T169&gt;39,"III","IV")))</f>
        <v>III</v>
      </c>
      <c r="V169" s="43" t="str">
        <f>VLOOKUP(U169,Criterios!$A$18:$E$21,3,FALSE)</f>
        <v>MEJORABLE Mejorar si es posible. Sería conveniente justificar la intervención y su rentabilidad.</v>
      </c>
      <c r="W169" s="188" t="s">
        <v>117</v>
      </c>
      <c r="X169" s="188"/>
      <c r="Y169" s="188"/>
      <c r="Z169" s="188"/>
      <c r="AA169" s="188"/>
      <c r="AB169" s="53" t="s">
        <v>402</v>
      </c>
      <c r="AC169" s="188" t="s">
        <v>117</v>
      </c>
      <c r="AD169" s="43" t="s">
        <v>320</v>
      </c>
      <c r="AE169" s="43" t="s">
        <v>320</v>
      </c>
      <c r="AF169" s="43" t="s">
        <v>320</v>
      </c>
      <c r="AG169" s="43" t="s">
        <v>629</v>
      </c>
      <c r="AH169" s="43" t="s">
        <v>320</v>
      </c>
      <c r="AI169" s="241">
        <v>1</v>
      </c>
      <c r="AJ169" s="238"/>
      <c r="AK169" s="242">
        <f t="shared" si="49"/>
        <v>0</v>
      </c>
      <c r="AL169" s="197"/>
      <c r="AM169" s="194"/>
    </row>
    <row r="170" spans="1:39" ht="57" thickBot="1">
      <c r="A170" s="97">
        <f>+A168+1</f>
        <v>161</v>
      </c>
      <c r="B170" s="96" t="s">
        <v>244</v>
      </c>
      <c r="C170" s="96" t="s">
        <v>9</v>
      </c>
      <c r="D170" s="100" t="s">
        <v>250</v>
      </c>
      <c r="E170" s="341"/>
      <c r="F170" s="135" t="s">
        <v>117</v>
      </c>
      <c r="G170" s="44" t="s">
        <v>717</v>
      </c>
      <c r="H170" s="44" t="s">
        <v>194</v>
      </c>
      <c r="I170" s="44" t="s">
        <v>248</v>
      </c>
      <c r="J170" s="43" t="s">
        <v>405</v>
      </c>
      <c r="K170" s="44" t="s">
        <v>281</v>
      </c>
      <c r="L170" s="44" t="s">
        <v>271</v>
      </c>
      <c r="M170" s="44" t="s">
        <v>476</v>
      </c>
      <c r="N170" s="52">
        <v>8</v>
      </c>
      <c r="O170" s="52">
        <v>2</v>
      </c>
      <c r="P170" s="52">
        <v>2</v>
      </c>
      <c r="Q170" s="52">
        <f t="shared" si="60"/>
        <v>4</v>
      </c>
      <c r="R170" s="52" t="str">
        <f t="shared" si="61"/>
        <v>Bajo</v>
      </c>
      <c r="S170" s="52">
        <v>10</v>
      </c>
      <c r="T170" s="52">
        <f t="shared" si="62"/>
        <v>40</v>
      </c>
      <c r="U170" s="52" t="str">
        <f t="shared" si="63"/>
        <v>III</v>
      </c>
      <c r="V170" s="44" t="str">
        <f>VLOOKUP(U170,Criterios!$A$18:$E$21,3,FALSE)</f>
        <v>MEJORABLE Mejorar si es posible. Sería conveniente justificar la intervención y su rentabilidad.</v>
      </c>
      <c r="W170" s="52" t="s">
        <v>118</v>
      </c>
      <c r="X170" s="52"/>
      <c r="Y170" s="52"/>
      <c r="Z170" s="52"/>
      <c r="AA170" s="52"/>
      <c r="AB170" s="53" t="s">
        <v>402</v>
      </c>
      <c r="AC170" s="52" t="s">
        <v>117</v>
      </c>
      <c r="AD170" s="44" t="s">
        <v>320</v>
      </c>
      <c r="AE170" s="44" t="s">
        <v>320</v>
      </c>
      <c r="AF170" s="44" t="s">
        <v>406</v>
      </c>
      <c r="AG170" s="44" t="s">
        <v>686</v>
      </c>
      <c r="AH170" s="44" t="s">
        <v>320</v>
      </c>
      <c r="AI170" s="238">
        <v>4</v>
      </c>
      <c r="AJ170" s="238"/>
      <c r="AK170" s="240">
        <f t="shared" ref="AK170" si="64">IFERROR(+AJ170/AI170,0)</f>
        <v>0</v>
      </c>
      <c r="AL170" s="195"/>
      <c r="AM170" s="186"/>
    </row>
    <row r="171" spans="1:39" ht="79.5" thickBot="1">
      <c r="A171" s="97">
        <v>162</v>
      </c>
      <c r="B171" s="96" t="s">
        <v>244</v>
      </c>
      <c r="C171" s="96" t="s">
        <v>9</v>
      </c>
      <c r="D171" s="100" t="s">
        <v>250</v>
      </c>
      <c r="E171" s="341"/>
      <c r="F171" s="135" t="s">
        <v>117</v>
      </c>
      <c r="G171" s="44" t="s">
        <v>307</v>
      </c>
      <c r="H171" s="44" t="s">
        <v>207</v>
      </c>
      <c r="I171" s="44" t="s">
        <v>269</v>
      </c>
      <c r="J171" s="43" t="s">
        <v>407</v>
      </c>
      <c r="K171" s="44" t="s">
        <v>477</v>
      </c>
      <c r="L171" s="44" t="s">
        <v>287</v>
      </c>
      <c r="M171" s="44" t="s">
        <v>478</v>
      </c>
      <c r="N171" s="52">
        <v>8</v>
      </c>
      <c r="O171" s="52">
        <v>2</v>
      </c>
      <c r="P171" s="52">
        <v>2</v>
      </c>
      <c r="Q171" s="52">
        <f t="shared" si="54"/>
        <v>4</v>
      </c>
      <c r="R171" s="52" t="str">
        <f t="shared" si="51"/>
        <v>Bajo</v>
      </c>
      <c r="S171" s="52">
        <v>10</v>
      </c>
      <c r="T171" s="52">
        <f t="shared" si="52"/>
        <v>40</v>
      </c>
      <c r="U171" s="52" t="str">
        <f t="shared" si="53"/>
        <v>III</v>
      </c>
      <c r="V171" s="44" t="str">
        <f>VLOOKUP(U171,Criterios!$A$18:$E$21,3,FALSE)</f>
        <v>MEJORABLE Mejorar si es posible. Sería conveniente justificar la intervención y su rentabilidad.</v>
      </c>
      <c r="W171" s="52" t="s">
        <v>118</v>
      </c>
      <c r="X171" s="52"/>
      <c r="Y171" s="52"/>
      <c r="Z171" s="52"/>
      <c r="AA171" s="52"/>
      <c r="AB171" s="53" t="s">
        <v>408</v>
      </c>
      <c r="AC171" s="52" t="s">
        <v>117</v>
      </c>
      <c r="AD171" s="44" t="s">
        <v>320</v>
      </c>
      <c r="AE171" s="44" t="s">
        <v>410</v>
      </c>
      <c r="AF171" s="44" t="s">
        <v>411</v>
      </c>
      <c r="AG171" s="44" t="s">
        <v>658</v>
      </c>
      <c r="AH171" s="44" t="s">
        <v>320</v>
      </c>
      <c r="AI171" s="238">
        <v>5</v>
      </c>
      <c r="AJ171" s="238"/>
      <c r="AK171" s="240">
        <f t="shared" si="49"/>
        <v>0</v>
      </c>
      <c r="AL171" s="195" t="s">
        <v>292</v>
      </c>
      <c r="AM171" s="186"/>
    </row>
    <row r="172" spans="1:39" ht="74.45" customHeight="1">
      <c r="A172" s="226">
        <v>163</v>
      </c>
      <c r="B172" s="318" t="s">
        <v>718</v>
      </c>
      <c r="C172" s="321" t="s">
        <v>719</v>
      </c>
      <c r="D172" s="321" t="s">
        <v>720</v>
      </c>
      <c r="E172" s="324" t="s">
        <v>721</v>
      </c>
      <c r="F172" s="187" t="s">
        <v>118</v>
      </c>
      <c r="G172" s="43" t="s">
        <v>310</v>
      </c>
      <c r="H172" s="43" t="s">
        <v>725</v>
      </c>
      <c r="I172" s="43" t="s">
        <v>724</v>
      </c>
      <c r="J172" s="43" t="s">
        <v>723</v>
      </c>
      <c r="K172" s="43" t="s">
        <v>328</v>
      </c>
      <c r="L172" s="43" t="s">
        <v>328</v>
      </c>
      <c r="M172" s="43" t="s">
        <v>730</v>
      </c>
      <c r="N172" s="188">
        <v>4</v>
      </c>
      <c r="O172" s="188">
        <v>2</v>
      </c>
      <c r="P172" s="188">
        <v>1</v>
      </c>
      <c r="Q172" s="227">
        <f t="shared" ref="Q172" si="65">O172*P172</f>
        <v>2</v>
      </c>
      <c r="R172" s="227" t="str">
        <f t="shared" ref="R172" si="66">IF(Q172&gt;23,"Muy Alto ",IF(Q172&gt;9,"Alto",IF(Q172&gt;5,"Medio","Bajo")))</f>
        <v>Bajo</v>
      </c>
      <c r="S172" s="227">
        <v>10</v>
      </c>
      <c r="T172" s="227">
        <f t="shared" ref="T172" si="67">Q172*S172</f>
        <v>20</v>
      </c>
      <c r="U172" s="227" t="str">
        <f t="shared" ref="U172" si="68">IF(T172&gt;501,"I",IF(T172&gt;149,"II",IF(T172&gt;39,"III","IV")))</f>
        <v>IV</v>
      </c>
      <c r="V172" s="228" t="str">
        <f>VLOOKUP(U172,Criterios!$A$18:$E$21,3,FALSE)</f>
        <v xml:space="preserve">ACEPTABLE Mantener las medidas de control existentes, pero se deberían considerar soluciones o mejoras y se deben hacer comprobaciones periódicas para asegurar que el riesgo aún es aceptable. </v>
      </c>
      <c r="W172" s="227" t="s">
        <v>118</v>
      </c>
      <c r="X172" s="227" t="s">
        <v>230</v>
      </c>
      <c r="Y172" s="227" t="s">
        <v>230</v>
      </c>
      <c r="Z172" s="227"/>
      <c r="AA172" s="227"/>
      <c r="AB172" s="229" t="s">
        <v>722</v>
      </c>
      <c r="AC172" s="227" t="s">
        <v>117</v>
      </c>
      <c r="AD172" s="228" t="s">
        <v>320</v>
      </c>
      <c r="AE172" s="228" t="s">
        <v>320</v>
      </c>
      <c r="AF172" s="228" t="s">
        <v>320</v>
      </c>
      <c r="AG172" s="228" t="s">
        <v>733</v>
      </c>
      <c r="AH172" s="228" t="s">
        <v>320</v>
      </c>
      <c r="AI172" s="243">
        <v>1</v>
      </c>
      <c r="AJ172" s="243"/>
      <c r="AK172" s="244">
        <f t="shared" ref="AK172" si="69">IFERROR(+AJ172/AI172,0)</f>
        <v>0</v>
      </c>
      <c r="AL172" s="230" t="s">
        <v>292</v>
      </c>
      <c r="AM172" s="231"/>
    </row>
    <row r="173" spans="1:39" ht="66.599999999999994" customHeight="1">
      <c r="A173" s="226">
        <v>164</v>
      </c>
      <c r="B173" s="319"/>
      <c r="C173" s="322"/>
      <c r="D173" s="322"/>
      <c r="E173" s="325"/>
      <c r="F173" s="187" t="s">
        <v>118</v>
      </c>
      <c r="G173" s="43" t="s">
        <v>120</v>
      </c>
      <c r="H173" s="43" t="s">
        <v>144</v>
      </c>
      <c r="I173" s="43" t="s">
        <v>726</v>
      </c>
      <c r="J173" s="43" t="s">
        <v>727</v>
      </c>
      <c r="K173" s="43" t="s">
        <v>328</v>
      </c>
      <c r="L173" s="43" t="s">
        <v>328</v>
      </c>
      <c r="M173" s="43" t="s">
        <v>729</v>
      </c>
      <c r="N173" s="188">
        <v>4</v>
      </c>
      <c r="O173" s="188">
        <v>2</v>
      </c>
      <c r="P173" s="188">
        <v>1</v>
      </c>
      <c r="Q173" s="227">
        <f t="shared" ref="Q173:Q174" si="70">O173*P173</f>
        <v>2</v>
      </c>
      <c r="R173" s="227" t="str">
        <f t="shared" ref="R173:R174" si="71">IF(Q173&gt;23,"Muy Alto ",IF(Q173&gt;9,"Alto",IF(Q173&gt;5,"Medio","Bajo")))</f>
        <v>Bajo</v>
      </c>
      <c r="S173" s="227">
        <v>10</v>
      </c>
      <c r="T173" s="227">
        <f t="shared" ref="T173:T174" si="72">Q173*S173</f>
        <v>20</v>
      </c>
      <c r="U173" s="227" t="str">
        <f t="shared" ref="U173:U174" si="73">IF(T173&gt;501,"I",IF(T173&gt;149,"II",IF(T173&gt;39,"III","IV")))</f>
        <v>IV</v>
      </c>
      <c r="V173" s="228" t="str">
        <f>VLOOKUP(U173,Criterios!$A$18:$E$21,3,FALSE)</f>
        <v xml:space="preserve">ACEPTABLE Mantener las medidas de control existentes, pero se deberían considerar soluciones o mejoras y se deben hacer comprobaciones periódicas para asegurar que el riesgo aún es aceptable. </v>
      </c>
      <c r="W173" s="227" t="s">
        <v>118</v>
      </c>
      <c r="X173" s="227" t="s">
        <v>230</v>
      </c>
      <c r="Y173" s="227" t="s">
        <v>230</v>
      </c>
      <c r="Z173" s="227"/>
      <c r="AA173" s="227"/>
      <c r="AB173" s="229" t="s">
        <v>722</v>
      </c>
      <c r="AC173" s="227" t="s">
        <v>117</v>
      </c>
      <c r="AD173" s="228" t="s">
        <v>320</v>
      </c>
      <c r="AE173" s="228" t="s">
        <v>320</v>
      </c>
      <c r="AF173" s="228" t="s">
        <v>320</v>
      </c>
      <c r="AG173" s="228" t="s">
        <v>736</v>
      </c>
      <c r="AH173" s="228" t="s">
        <v>320</v>
      </c>
      <c r="AI173" s="243">
        <v>3</v>
      </c>
      <c r="AJ173" s="243"/>
      <c r="AK173" s="244">
        <f t="shared" ref="AK173" si="74">IFERROR(+AJ173/AI173,0)</f>
        <v>0</v>
      </c>
      <c r="AL173" s="230" t="s">
        <v>292</v>
      </c>
      <c r="AM173" s="231"/>
    </row>
    <row r="174" spans="1:39" ht="73.5" customHeight="1">
      <c r="A174" s="226">
        <v>165</v>
      </c>
      <c r="B174" s="320"/>
      <c r="C174" s="323"/>
      <c r="D174" s="323"/>
      <c r="E174" s="326"/>
      <c r="F174" s="187" t="s">
        <v>118</v>
      </c>
      <c r="G174" s="43" t="s">
        <v>312</v>
      </c>
      <c r="H174" s="43" t="s">
        <v>197</v>
      </c>
      <c r="I174" s="43" t="s">
        <v>272</v>
      </c>
      <c r="J174" s="43" t="s">
        <v>400</v>
      </c>
      <c r="K174" s="43" t="s">
        <v>328</v>
      </c>
      <c r="L174" s="43" t="s">
        <v>283</v>
      </c>
      <c r="M174" s="43" t="s">
        <v>731</v>
      </c>
      <c r="N174" s="188">
        <v>4</v>
      </c>
      <c r="O174" s="188">
        <v>2</v>
      </c>
      <c r="P174" s="188">
        <v>1</v>
      </c>
      <c r="Q174" s="52">
        <f t="shared" si="70"/>
        <v>2</v>
      </c>
      <c r="R174" s="52" t="str">
        <f t="shared" si="71"/>
        <v>Bajo</v>
      </c>
      <c r="S174" s="52">
        <v>10</v>
      </c>
      <c r="T174" s="52">
        <f t="shared" si="72"/>
        <v>20</v>
      </c>
      <c r="U174" s="52" t="str">
        <f t="shared" si="73"/>
        <v>IV</v>
      </c>
      <c r="V174" s="44" t="str">
        <f>VLOOKUP(U174,Criterios!$A$18:$E$21,3,FALSE)</f>
        <v xml:space="preserve">ACEPTABLE Mantener las medidas de control existentes, pero se deberían considerar soluciones o mejoras y se deben hacer comprobaciones periódicas para asegurar que el riesgo aún es aceptable. </v>
      </c>
      <c r="W174" s="227" t="s">
        <v>118</v>
      </c>
      <c r="X174" s="227" t="s">
        <v>230</v>
      </c>
      <c r="Y174" s="227" t="s">
        <v>230</v>
      </c>
      <c r="Z174" s="231"/>
      <c r="AA174" s="231"/>
      <c r="AB174" s="229" t="s">
        <v>402</v>
      </c>
      <c r="AC174" s="227" t="s">
        <v>117</v>
      </c>
      <c r="AD174" s="228" t="s">
        <v>320</v>
      </c>
      <c r="AE174" s="228" t="s">
        <v>320</v>
      </c>
      <c r="AF174" s="228" t="s">
        <v>320</v>
      </c>
      <c r="AG174" s="228" t="s">
        <v>732</v>
      </c>
      <c r="AH174" s="228" t="s">
        <v>320</v>
      </c>
      <c r="AI174" s="243">
        <v>1</v>
      </c>
      <c r="AJ174" s="243"/>
      <c r="AK174" s="244">
        <f t="shared" ref="AK174" si="75">IFERROR(+AJ174/AI174,0)</f>
        <v>0</v>
      </c>
      <c r="AL174" s="231"/>
      <c r="AM174" s="231"/>
    </row>
    <row r="175" spans="1:39">
      <c r="H175" s="46"/>
      <c r="N175" s="46"/>
      <c r="AL175" s="46"/>
    </row>
    <row r="176" spans="1:39">
      <c r="H176" s="46"/>
      <c r="N176" s="46"/>
      <c r="AL176" s="46"/>
    </row>
    <row r="177" spans="10:33" s="46" customFormat="1">
      <c r="J177" s="189"/>
      <c r="L177" s="55"/>
      <c r="AG177" s="56"/>
    </row>
    <row r="178" spans="10:33" s="46" customFormat="1">
      <c r="J178" s="189"/>
      <c r="L178" s="55"/>
      <c r="AG178" s="56"/>
    </row>
    <row r="179" spans="10:33" s="46" customFormat="1">
      <c r="J179" s="189"/>
      <c r="L179" s="55"/>
      <c r="AG179" s="56"/>
    </row>
    <row r="180" spans="10:33" s="46" customFormat="1">
      <c r="J180" s="189"/>
      <c r="L180" s="55"/>
      <c r="AG180" s="232"/>
    </row>
    <row r="181" spans="10:33" s="46" customFormat="1">
      <c r="J181" s="189"/>
      <c r="L181" s="55"/>
      <c r="AG181" s="56"/>
    </row>
    <row r="182" spans="10:33" s="46" customFormat="1">
      <c r="J182" s="189"/>
      <c r="L182" s="55"/>
      <c r="AG182" s="56"/>
    </row>
    <row r="183" spans="10:33" s="46" customFormat="1">
      <c r="J183" s="189"/>
      <c r="L183" s="55"/>
      <c r="AG183" s="56"/>
    </row>
    <row r="184" spans="10:33" s="46" customFormat="1">
      <c r="J184" s="189"/>
      <c r="L184" s="55"/>
      <c r="AG184" s="56"/>
    </row>
    <row r="185" spans="10:33" s="46" customFormat="1">
      <c r="J185" s="189"/>
      <c r="L185" s="55"/>
      <c r="AG185" s="56"/>
    </row>
    <row r="186" spans="10:33" s="46" customFormat="1">
      <c r="J186" s="189"/>
      <c r="L186" s="55"/>
      <c r="AG186" s="56"/>
    </row>
    <row r="187" spans="10:33" s="46" customFormat="1">
      <c r="J187" s="189"/>
      <c r="L187" s="55"/>
      <c r="AG187" s="56"/>
    </row>
    <row r="188" spans="10:33" s="46" customFormat="1">
      <c r="J188" s="189"/>
      <c r="L188" s="55"/>
      <c r="AG188" s="56"/>
    </row>
    <row r="189" spans="10:33" s="46" customFormat="1">
      <c r="J189" s="189"/>
      <c r="L189" s="55"/>
      <c r="AG189" s="56"/>
    </row>
    <row r="190" spans="10:33" s="46" customFormat="1">
      <c r="J190" s="189"/>
      <c r="L190" s="55"/>
      <c r="AG190" s="56"/>
    </row>
    <row r="191" spans="10:33" s="46" customFormat="1">
      <c r="J191" s="189"/>
      <c r="L191" s="55"/>
      <c r="AG191" s="56"/>
    </row>
    <row r="192" spans="10:33" s="46" customFormat="1">
      <c r="J192" s="189"/>
      <c r="L192" s="55"/>
      <c r="AG192" s="56"/>
    </row>
    <row r="193" spans="10:33" s="46" customFormat="1">
      <c r="J193" s="189"/>
      <c r="L193" s="55"/>
      <c r="AG193" s="56"/>
    </row>
    <row r="194" spans="10:33" s="46" customFormat="1">
      <c r="J194" s="189"/>
      <c r="L194" s="55"/>
      <c r="AG194" s="56"/>
    </row>
    <row r="195" spans="10:33" s="46" customFormat="1">
      <c r="J195" s="189"/>
      <c r="L195" s="55"/>
      <c r="AG195" s="56"/>
    </row>
    <row r="196" spans="10:33" s="46" customFormat="1">
      <c r="J196" s="189"/>
      <c r="L196" s="55"/>
      <c r="AG196" s="56"/>
    </row>
    <row r="197" spans="10:33" s="46" customFormat="1">
      <c r="J197" s="189"/>
      <c r="L197" s="55"/>
      <c r="AG197" s="56"/>
    </row>
    <row r="198" spans="10:33" s="46" customFormat="1">
      <c r="J198" s="189"/>
      <c r="L198" s="55"/>
      <c r="AG198" s="56"/>
    </row>
    <row r="199" spans="10:33" s="46" customFormat="1">
      <c r="J199" s="189"/>
      <c r="L199" s="55"/>
      <c r="AG199" s="56"/>
    </row>
    <row r="200" spans="10:33" s="46" customFormat="1">
      <c r="J200" s="189"/>
      <c r="L200" s="55"/>
      <c r="AG200" s="56"/>
    </row>
    <row r="201" spans="10:33" s="46" customFormat="1">
      <c r="J201" s="189"/>
      <c r="L201" s="55"/>
      <c r="AG201" s="56"/>
    </row>
    <row r="202" spans="10:33" s="46" customFormat="1">
      <c r="J202" s="189"/>
      <c r="L202" s="55"/>
      <c r="AG202" s="56"/>
    </row>
    <row r="203" spans="10:33" s="46" customFormat="1">
      <c r="J203" s="189"/>
      <c r="L203" s="55"/>
      <c r="AG203" s="56"/>
    </row>
    <row r="204" spans="10:33" s="46" customFormat="1">
      <c r="J204" s="189"/>
      <c r="L204" s="55"/>
      <c r="AG204" s="56"/>
    </row>
    <row r="205" spans="10:33" s="46" customFormat="1">
      <c r="J205" s="189"/>
      <c r="L205" s="55"/>
      <c r="AG205" s="56"/>
    </row>
    <row r="206" spans="10:33" s="46" customFormat="1">
      <c r="J206" s="189"/>
      <c r="L206" s="55"/>
      <c r="AG206" s="56"/>
    </row>
    <row r="207" spans="10:33" s="46" customFormat="1">
      <c r="J207" s="189"/>
      <c r="L207" s="55"/>
      <c r="AG207" s="56"/>
    </row>
    <row r="208" spans="10:33" s="46" customFormat="1">
      <c r="J208" s="189"/>
      <c r="L208" s="55"/>
      <c r="AG208" s="56"/>
    </row>
    <row r="209" spans="10:33" s="46" customFormat="1">
      <c r="J209" s="189"/>
      <c r="L209" s="55"/>
      <c r="AG209" s="56"/>
    </row>
    <row r="210" spans="10:33" s="46" customFormat="1">
      <c r="J210" s="189"/>
      <c r="L210" s="55"/>
      <c r="AG210" s="56"/>
    </row>
    <row r="211" spans="10:33" s="46" customFormat="1">
      <c r="J211" s="189"/>
      <c r="L211" s="55"/>
      <c r="AG211" s="56"/>
    </row>
    <row r="212" spans="10:33" s="46" customFormat="1">
      <c r="J212" s="189"/>
      <c r="L212" s="55"/>
      <c r="AG212" s="56"/>
    </row>
    <row r="213" spans="10:33" s="46" customFormat="1">
      <c r="J213" s="189"/>
      <c r="L213" s="55"/>
      <c r="AG213" s="56"/>
    </row>
    <row r="214" spans="10:33" s="46" customFormat="1">
      <c r="J214" s="189"/>
      <c r="L214" s="55"/>
      <c r="AG214" s="56"/>
    </row>
    <row r="215" spans="10:33" s="46" customFormat="1">
      <c r="J215" s="189"/>
      <c r="L215" s="55"/>
      <c r="AG215" s="56"/>
    </row>
    <row r="216" spans="10:33" s="46" customFormat="1">
      <c r="J216" s="189"/>
      <c r="L216" s="55"/>
      <c r="AG216" s="56"/>
    </row>
    <row r="217" spans="10:33" s="46" customFormat="1">
      <c r="J217" s="189"/>
      <c r="L217" s="55"/>
      <c r="AG217" s="56"/>
    </row>
    <row r="218" spans="10:33" s="46" customFormat="1">
      <c r="J218" s="189"/>
      <c r="L218" s="55"/>
      <c r="AG218" s="56"/>
    </row>
    <row r="219" spans="10:33" s="46" customFormat="1">
      <c r="J219" s="189"/>
      <c r="L219" s="55"/>
      <c r="AG219" s="56"/>
    </row>
    <row r="220" spans="10:33" s="46" customFormat="1">
      <c r="J220" s="189"/>
      <c r="L220" s="55"/>
      <c r="AG220" s="56"/>
    </row>
    <row r="221" spans="10:33" s="46" customFormat="1">
      <c r="J221" s="189"/>
      <c r="L221" s="55"/>
      <c r="AG221" s="56"/>
    </row>
    <row r="222" spans="10:33" s="46" customFormat="1">
      <c r="J222" s="189"/>
      <c r="L222" s="55"/>
      <c r="AG222" s="56"/>
    </row>
    <row r="223" spans="10:33" s="46" customFormat="1">
      <c r="J223" s="189"/>
      <c r="L223" s="55"/>
      <c r="AG223" s="56"/>
    </row>
    <row r="224" spans="10:33" s="46" customFormat="1">
      <c r="J224" s="189"/>
      <c r="L224" s="55"/>
      <c r="AG224" s="56"/>
    </row>
    <row r="225" spans="10:33" s="46" customFormat="1">
      <c r="J225" s="189"/>
      <c r="L225" s="55"/>
      <c r="AG225" s="56"/>
    </row>
    <row r="226" spans="10:33" s="46" customFormat="1">
      <c r="J226" s="189"/>
      <c r="L226" s="55"/>
      <c r="AG226" s="56"/>
    </row>
    <row r="227" spans="10:33" s="46" customFormat="1">
      <c r="J227" s="189"/>
      <c r="L227" s="55"/>
      <c r="AG227" s="56"/>
    </row>
    <row r="228" spans="10:33" s="46" customFormat="1">
      <c r="J228" s="189"/>
      <c r="L228" s="55"/>
      <c r="AG228" s="56"/>
    </row>
    <row r="229" spans="10:33" s="46" customFormat="1">
      <c r="J229" s="189"/>
      <c r="L229" s="55"/>
      <c r="AG229" s="56"/>
    </row>
    <row r="230" spans="10:33" s="46" customFormat="1">
      <c r="J230" s="189"/>
      <c r="L230" s="55"/>
      <c r="AG230" s="56"/>
    </row>
    <row r="231" spans="10:33" s="46" customFormat="1">
      <c r="J231" s="189"/>
      <c r="L231" s="55"/>
      <c r="AG231" s="56"/>
    </row>
    <row r="232" spans="10:33" s="46" customFormat="1">
      <c r="J232" s="189"/>
      <c r="L232" s="55"/>
      <c r="AG232" s="56"/>
    </row>
    <row r="233" spans="10:33" s="46" customFormat="1">
      <c r="J233" s="189"/>
      <c r="L233" s="55"/>
      <c r="AG233" s="56"/>
    </row>
    <row r="234" spans="10:33" s="46" customFormat="1">
      <c r="J234" s="189"/>
      <c r="L234" s="55"/>
      <c r="AG234" s="56"/>
    </row>
    <row r="235" spans="10:33" s="46" customFormat="1">
      <c r="J235" s="189"/>
      <c r="L235" s="55"/>
      <c r="AG235" s="56"/>
    </row>
    <row r="236" spans="10:33" s="46" customFormat="1">
      <c r="J236" s="189"/>
      <c r="L236" s="55"/>
      <c r="AG236" s="56"/>
    </row>
    <row r="237" spans="10:33" s="46" customFormat="1">
      <c r="J237" s="189"/>
      <c r="L237" s="55"/>
      <c r="AG237" s="56"/>
    </row>
    <row r="238" spans="10:33" s="46" customFormat="1">
      <c r="J238" s="189"/>
      <c r="L238" s="55"/>
      <c r="AG238" s="56"/>
    </row>
    <row r="239" spans="10:33" s="46" customFormat="1">
      <c r="J239" s="189"/>
      <c r="L239" s="55"/>
      <c r="AG239" s="56"/>
    </row>
    <row r="240" spans="10:33" s="46" customFormat="1">
      <c r="J240" s="189"/>
      <c r="L240" s="55"/>
      <c r="AG240" s="56"/>
    </row>
    <row r="241" spans="10:33" s="46" customFormat="1">
      <c r="J241" s="189"/>
      <c r="L241" s="55"/>
      <c r="AG241" s="56"/>
    </row>
    <row r="242" spans="10:33" s="46" customFormat="1">
      <c r="J242" s="189"/>
      <c r="L242" s="55"/>
      <c r="AG242" s="56"/>
    </row>
    <row r="243" spans="10:33" s="46" customFormat="1">
      <c r="J243" s="189"/>
      <c r="L243" s="55"/>
      <c r="AG243" s="56"/>
    </row>
    <row r="244" spans="10:33" s="46" customFormat="1">
      <c r="J244" s="189"/>
      <c r="L244" s="55"/>
      <c r="AG244" s="56"/>
    </row>
    <row r="245" spans="10:33" s="46" customFormat="1">
      <c r="J245" s="189"/>
      <c r="L245" s="55"/>
      <c r="AG245" s="56"/>
    </row>
    <row r="246" spans="10:33" s="46" customFormat="1">
      <c r="J246" s="189"/>
      <c r="L246" s="55"/>
      <c r="AG246" s="56"/>
    </row>
    <row r="247" spans="10:33" s="46" customFormat="1">
      <c r="J247" s="189"/>
      <c r="L247" s="55"/>
      <c r="AG247" s="56"/>
    </row>
    <row r="248" spans="10:33" s="46" customFormat="1">
      <c r="J248" s="189"/>
      <c r="L248" s="55"/>
      <c r="AG248" s="56"/>
    </row>
    <row r="249" spans="10:33" s="46" customFormat="1">
      <c r="J249" s="189"/>
      <c r="L249" s="55"/>
      <c r="AG249" s="56"/>
    </row>
    <row r="250" spans="10:33" s="46" customFormat="1">
      <c r="J250" s="189"/>
      <c r="L250" s="55"/>
      <c r="AG250" s="56"/>
    </row>
    <row r="251" spans="10:33" s="46" customFormat="1">
      <c r="J251" s="189"/>
      <c r="L251" s="55"/>
      <c r="AG251" s="56"/>
    </row>
    <row r="252" spans="10:33" s="46" customFormat="1">
      <c r="J252" s="189"/>
      <c r="L252" s="55"/>
      <c r="AG252" s="56"/>
    </row>
    <row r="253" spans="10:33" s="46" customFormat="1">
      <c r="J253" s="189"/>
      <c r="L253" s="55"/>
      <c r="AG253" s="56"/>
    </row>
    <row r="254" spans="10:33" s="46" customFormat="1">
      <c r="J254" s="189"/>
      <c r="L254" s="55"/>
      <c r="AG254" s="56"/>
    </row>
    <row r="255" spans="10:33" s="46" customFormat="1">
      <c r="J255" s="189"/>
      <c r="L255" s="55"/>
      <c r="AG255" s="56"/>
    </row>
    <row r="256" spans="10:33" s="46" customFormat="1">
      <c r="J256" s="189"/>
      <c r="L256" s="55"/>
      <c r="AG256" s="56"/>
    </row>
    <row r="257" spans="10:33" s="46" customFormat="1">
      <c r="J257" s="189"/>
      <c r="L257" s="55"/>
      <c r="AG257" s="56"/>
    </row>
    <row r="258" spans="10:33" s="46" customFormat="1">
      <c r="J258" s="189"/>
      <c r="L258" s="55"/>
      <c r="AG258" s="56"/>
    </row>
    <row r="259" spans="10:33" s="46" customFormat="1">
      <c r="J259" s="189"/>
      <c r="L259" s="55"/>
      <c r="AG259" s="56"/>
    </row>
    <row r="260" spans="10:33" s="46" customFormat="1">
      <c r="J260" s="189"/>
      <c r="L260" s="55"/>
      <c r="AG260" s="56"/>
    </row>
    <row r="261" spans="10:33" s="46" customFormat="1">
      <c r="J261" s="189"/>
      <c r="L261" s="55"/>
      <c r="AG261" s="56"/>
    </row>
    <row r="262" spans="10:33" s="46" customFormat="1">
      <c r="J262" s="189"/>
      <c r="L262" s="55"/>
      <c r="AG262" s="56"/>
    </row>
    <row r="263" spans="10:33" s="46" customFormat="1">
      <c r="J263" s="189"/>
      <c r="L263" s="55"/>
      <c r="AG263" s="56"/>
    </row>
    <row r="264" spans="10:33" s="46" customFormat="1">
      <c r="J264" s="189"/>
      <c r="L264" s="55"/>
      <c r="AG264" s="56"/>
    </row>
    <row r="265" spans="10:33" s="46" customFormat="1">
      <c r="J265" s="189"/>
      <c r="L265" s="55"/>
      <c r="AG265" s="56"/>
    </row>
    <row r="266" spans="10:33" s="46" customFormat="1">
      <c r="J266" s="189"/>
      <c r="L266" s="55"/>
      <c r="AG266" s="56"/>
    </row>
    <row r="267" spans="10:33" s="46" customFormat="1">
      <c r="J267" s="189"/>
      <c r="L267" s="55"/>
      <c r="AG267" s="56"/>
    </row>
    <row r="268" spans="10:33" s="46" customFormat="1">
      <c r="J268" s="189"/>
      <c r="L268" s="55"/>
      <c r="AG268" s="56"/>
    </row>
    <row r="269" spans="10:33" s="46" customFormat="1">
      <c r="J269" s="189"/>
      <c r="L269" s="55"/>
      <c r="AG269" s="56"/>
    </row>
    <row r="270" spans="10:33" s="46" customFormat="1">
      <c r="J270" s="189"/>
      <c r="L270" s="55"/>
      <c r="AG270" s="56"/>
    </row>
    <row r="271" spans="10:33" s="46" customFormat="1">
      <c r="J271" s="189"/>
      <c r="L271" s="55"/>
      <c r="AG271" s="56"/>
    </row>
    <row r="272" spans="10:33" s="46" customFormat="1">
      <c r="J272" s="189"/>
      <c r="L272" s="55"/>
      <c r="AG272" s="56"/>
    </row>
    <row r="273" spans="10:33" s="46" customFormat="1">
      <c r="J273" s="189"/>
      <c r="L273" s="55"/>
      <c r="AG273" s="56"/>
    </row>
    <row r="274" spans="10:33" s="46" customFormat="1">
      <c r="J274" s="189"/>
      <c r="L274" s="55"/>
      <c r="AG274" s="56"/>
    </row>
  </sheetData>
  <autoFilter ref="A7:AM174" xr:uid="{00000000-0001-0000-0300-000000000000}"/>
  <mergeCells count="25">
    <mergeCell ref="AH1:AL1"/>
    <mergeCell ref="AH2:AL2"/>
    <mergeCell ref="AH3:AL3"/>
    <mergeCell ref="A4:AL4"/>
    <mergeCell ref="A5:D5"/>
    <mergeCell ref="E5:J5"/>
    <mergeCell ref="A1:D3"/>
    <mergeCell ref="E1:AF3"/>
    <mergeCell ref="E36:E65"/>
    <mergeCell ref="E66:E89"/>
    <mergeCell ref="AD6:AM6"/>
    <mergeCell ref="E145:E171"/>
    <mergeCell ref="K6:M6"/>
    <mergeCell ref="E90:E117"/>
    <mergeCell ref="A6:E6"/>
    <mergeCell ref="N6:V6"/>
    <mergeCell ref="X6:AC6"/>
    <mergeCell ref="G6:J6"/>
    <mergeCell ref="E8:E35"/>
    <mergeCell ref="B172:B174"/>
    <mergeCell ref="C172:C174"/>
    <mergeCell ref="D172:D174"/>
    <mergeCell ref="E172:E174"/>
    <mergeCell ref="E118:E140"/>
    <mergeCell ref="E141:E144"/>
  </mergeCells>
  <conditionalFormatting sqref="Q8:S174">
    <cfRule type="expression" dxfId="31" priority="1">
      <formula>$R8="Muy Alto"</formula>
    </cfRule>
    <cfRule type="expression" dxfId="30" priority="2">
      <formula>$R8="Alto"</formula>
    </cfRule>
    <cfRule type="expression" dxfId="29" priority="3">
      <formula>$R8="Medio"</formula>
    </cfRule>
    <cfRule type="expression" dxfId="28" priority="4">
      <formula>$R8="Bajo"</formula>
    </cfRule>
  </conditionalFormatting>
  <conditionalFormatting sqref="T8:V174">
    <cfRule type="expression" dxfId="27" priority="5">
      <formula>$U8="IV"</formula>
    </cfRule>
    <cfRule type="expression" dxfId="26" priority="6">
      <formula>$U8="III"</formula>
    </cfRule>
    <cfRule type="expression" dxfId="25" priority="7">
      <formula>$U8="II"</formula>
    </cfRule>
    <cfRule type="expression" dxfId="24" priority="8">
      <formula>$U8="I"</formula>
    </cfRule>
  </conditionalFormatting>
  <dataValidations count="3">
    <dataValidation type="list" allowBlank="1" showInputMessage="1" showErrorMessage="1" sqref="G55:G106 G108:G160 G25:G52 G8:G23 G162:G174" xr:uid="{00000000-0002-0000-0300-000000000000}">
      <formula1>Peligros</formula1>
    </dataValidation>
    <dataValidation type="list" allowBlank="1" showInputMessage="1" showErrorMessage="1" sqref="H25 H55 H108 H131" xr:uid="{00000000-0002-0000-0300-000001000000}">
      <formula1>INDIRECT(#REF!)</formula1>
    </dataValidation>
    <dataValidation type="list" allowBlank="1" showInputMessage="1" showErrorMessage="1" sqref="H26:H29 H109:H112 H132:H135 H142 H56:H58 H83 H162:H164 H173" xr:uid="{00000000-0002-0000-0300-000002000000}">
      <formula1>Locativo</formula1>
    </dataValidation>
  </dataValidations>
  <pageMargins left="0.70866141732283472" right="0.70866141732283472" top="0.74803149606299213" bottom="0.74803149606299213" header="0.31496062992125984" footer="0.51181102362204722"/>
  <pageSetup paperSize="5" scale="33" orientation="landscape" r:id="rId1"/>
  <headerFooter>
    <oddFooter>&amp;R&amp;9Elaborado por : 
Ingeniero Cesar Martínez 
LSO Res 2133 -28/02/2017</oddFooter>
  </headerFooter>
  <drawing r:id="rId2"/>
  <legacyDrawing r:id="rId3"/>
  <extLst>
    <ext xmlns:x14="http://schemas.microsoft.com/office/spreadsheetml/2009/9/main" uri="{CCE6A557-97BC-4b89-ADB6-D9C93CAAB3DF}">
      <x14:dataValidations xmlns:xm="http://schemas.microsoft.com/office/excel/2006/main" count="18">
        <x14:dataValidation type="list" allowBlank="1" showInputMessage="1" showErrorMessage="1" xr:uid="{00000000-0002-0000-0300-000003000000}">
          <x14:formula1>
            <xm:f>Parametros!$B$5:$B$13</xm:f>
          </x14:formula1>
          <xm:sqref>H141 H36:H37 H66:H67 H90:H91 H118:H119 H8:H10 H145:H147</xm:sqref>
        </x14:dataValidation>
        <x14:dataValidation type="list" allowBlank="1" showInputMessage="1" showErrorMessage="1" xr:uid="{00000000-0002-0000-0300-000004000000}">
          <x14:formula1>
            <xm:f>Parametros!$C$5:$C$12</xm:f>
          </x14:formula1>
          <xm:sqref>H11:H14 H38:H41 H92:H94 H120:H122 H68:H71 H148:H151</xm:sqref>
        </x14:dataValidation>
        <x14:dataValidation type="list" allowBlank="1" showInputMessage="1" showErrorMessage="1" xr:uid="{00000000-0002-0000-0300-000005000000}">
          <x14:formula1>
            <xm:f>Parametros!$D$5:$D$11</xm:f>
          </x14:formula1>
          <xm:sqref>H15 H95:H97 H123 H42:H43 H153</xm:sqref>
        </x14:dataValidation>
        <x14:dataValidation type="list" allowBlank="1" showInputMessage="1" showErrorMessage="1" xr:uid="{00000000-0002-0000-0300-000006000000}">
          <x14:formula1>
            <xm:f>Parametros!$E$5:$E$10</xm:f>
          </x14:formula1>
          <xm:sqref>H16:H20 H44:H48 H74:H78 H98:H102 H124:H128 H154:H158</xm:sqref>
        </x14:dataValidation>
        <x14:dataValidation type="list" allowBlank="1" showInputMessage="1" showErrorMessage="1" xr:uid="{00000000-0002-0000-0300-000007000000}">
          <x14:formula1>
            <xm:f>Parametros!$F$5:$F$13</xm:f>
          </x14:formula1>
          <xm:sqref>H21:H23 H49:H52 H79:H81 H103:H106 H129:H130 H159:H160</xm:sqref>
        </x14:dataValidation>
        <x14:dataValidation type="list" allowBlank="1" showInputMessage="1" showErrorMessage="1" xr:uid="{00000000-0002-0000-0300-000008000000}">
          <x14:formula1>
            <xm:f>Parametros!$A$5:$A$18</xm:f>
          </x14:formula1>
          <xm:sqref>G24 G53:G54 G107 G161</xm:sqref>
        </x14:dataValidation>
        <x14:dataValidation type="list" allowBlank="1" showInputMessage="1" showErrorMessage="1" xr:uid="{00000000-0002-0000-0300-000009000000}">
          <x14:formula1>
            <xm:f>Parametros!$G$5:$G$11</xm:f>
          </x14:formula1>
          <xm:sqref>H24 H53:H54 H82 H107 H161</xm:sqref>
        </x14:dataValidation>
        <x14:dataValidation type="list" allowBlank="1" showInputMessage="1" showErrorMessage="1" xr:uid="{00000000-0002-0000-0300-00000A000000}">
          <x14:formula1>
            <xm:f>Parametros!$J$5:$J$7</xm:f>
          </x14:formula1>
          <xm:sqref>H30 H59 H84 H113 H136 H143 H165</xm:sqref>
        </x14:dataValidation>
        <x14:dataValidation type="list" allowBlank="1" showInputMessage="1" showErrorMessage="1" xr:uid="{00000000-0002-0000-0300-00000B000000}">
          <x14:formula1>
            <xm:f>Parametros!$K$5:$K$8</xm:f>
          </x14:formula1>
          <xm:sqref>H31:H32 H60 H85:H86 H166 H174</xm:sqref>
        </x14:dataValidation>
        <x14:dataValidation type="list" allowBlank="1" showInputMessage="1" showErrorMessage="1" xr:uid="{00000000-0002-0000-0300-00000C000000}">
          <x14:formula1>
            <xm:f>Parametros!$L$5:$L$7</xm:f>
          </x14:formula1>
          <xm:sqref>H33:H34 H61:H62 H87 H114:H115 H137:H138 H168 H170</xm:sqref>
        </x14:dataValidation>
        <x14:dataValidation type="list" allowBlank="1" showInputMessage="1" showErrorMessage="1" xr:uid="{00000000-0002-0000-0300-00000D000000}">
          <x14:formula1>
            <xm:f>Parametros!$N$5:$N$14</xm:f>
          </x14:formula1>
          <xm:sqref>H35 H64:H65 H88:H89 H116:H117 H139:H140 H144 H171</xm:sqref>
        </x14:dataValidation>
        <x14:dataValidation type="list" allowBlank="1" showInputMessage="1" showErrorMessage="1" xr:uid="{00000000-0002-0000-0300-00000E000000}">
          <x14:formula1>
            <xm:f>Parametros!$M$5:$M$8</xm:f>
          </x14:formula1>
          <xm:sqref>H63</xm:sqref>
        </x14:dataValidation>
        <x14:dataValidation type="list" allowBlank="1" showInputMessage="1" showErrorMessage="1" xr:uid="{00000000-0002-0000-0300-00000F000000}">
          <x14:formula1>
            <xm:f>Parametros!$D$6:$D$11</xm:f>
          </x14:formula1>
          <xm:sqref>H72:H73 H152</xm:sqref>
        </x14:dataValidation>
        <x14:dataValidation type="list" allowBlank="1" showInputMessage="1" showErrorMessage="1" xr:uid="{00000000-0002-0000-0300-000010000000}">
          <x14:formula1>
            <xm:f>Parametros!$A$1:$A$2</xm:f>
          </x14:formula1>
          <xm:sqref>F8:F174 AC8:AC174 W8:W174</xm:sqref>
        </x14:dataValidation>
        <x14:dataValidation type="list" allowBlank="1" showInputMessage="1" showErrorMessage="1" xr:uid="{00000000-0002-0000-0300-000011000000}">
          <x14:formula1>
            <xm:f>Criterios!$B$4:$B$7</xm:f>
          </x14:formula1>
          <xm:sqref>O8:O174</xm:sqref>
        </x14:dataValidation>
        <x14:dataValidation type="list" allowBlank="1" showInputMessage="1" showErrorMessage="1" xr:uid="{00000000-0002-0000-0300-000012000000}">
          <x14:formula1>
            <xm:f>Criterios!$B$11:$B$14</xm:f>
          </x14:formula1>
          <xm:sqref>P8:P174</xm:sqref>
        </x14:dataValidation>
        <x14:dataValidation type="list" allowBlank="1" showInputMessage="1" showErrorMessage="1" xr:uid="{00000000-0002-0000-0300-000013000000}">
          <x14:formula1>
            <xm:f>Criterios!$H$11:$H$14</xm:f>
          </x14:formula1>
          <xm:sqref>S8:S174</xm:sqref>
        </x14:dataValidation>
        <x14:dataValidation type="list" allowBlank="1" showInputMessage="1" showErrorMessage="1" xr:uid="{00000000-0002-0000-0300-000014000000}">
          <x14:formula1>
            <xm:f>Criterios!$A$31:$A$36</xm:f>
          </x14:formula1>
          <xm:sqref>X8:X173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M252"/>
  <sheetViews>
    <sheetView showGridLines="0" topLeftCell="AA7" zoomScale="90" zoomScaleNormal="90" zoomScaleSheetLayoutView="30" workbookViewId="0">
      <pane ySplit="1" topLeftCell="A71" activePane="bottomLeft" state="frozen"/>
      <selection activeCell="A7" sqref="A7"/>
      <selection pane="bottomLeft" activeCell="AG86" sqref="AG86"/>
    </sheetView>
  </sheetViews>
  <sheetFormatPr baseColWidth="10" defaultColWidth="11.42578125" defaultRowHeight="101.1" customHeight="1"/>
  <cols>
    <col min="1" max="1" width="11.140625" style="46" customWidth="1"/>
    <col min="2" max="2" width="12.7109375" style="46" customWidth="1"/>
    <col min="3" max="3" width="14.7109375" style="46" customWidth="1"/>
    <col min="4" max="4" width="13.140625" style="46" customWidth="1"/>
    <col min="5" max="5" width="32" style="46" customWidth="1"/>
    <col min="6" max="6" width="12.28515625" style="46" customWidth="1"/>
    <col min="7" max="7" width="16" style="46" customWidth="1"/>
    <col min="8" max="8" width="20.140625" style="49" customWidth="1"/>
    <col min="9" max="9" width="29.28515625" style="46" customWidth="1"/>
    <col min="10" max="10" width="21.28515625" style="46" customWidth="1"/>
    <col min="11" max="11" width="19.42578125" style="46" customWidth="1"/>
    <col min="12" max="12" width="19.5703125" style="55" customWidth="1"/>
    <col min="13" max="13" width="21.7109375" style="46" customWidth="1"/>
    <col min="14" max="14" width="14.7109375" style="47" customWidth="1"/>
    <col min="15" max="15" width="14.5703125" style="46" customWidth="1"/>
    <col min="16" max="16" width="14.140625" style="46" customWidth="1"/>
    <col min="17" max="21" width="13.42578125" style="46" customWidth="1"/>
    <col min="22" max="22" width="31.7109375" style="46" customWidth="1"/>
    <col min="23" max="23" width="15" style="46" customWidth="1"/>
    <col min="24" max="24" width="11.42578125" style="46"/>
    <col min="25" max="25" width="12.5703125" style="46" customWidth="1"/>
    <col min="26" max="27" width="11.42578125" style="46"/>
    <col min="28" max="28" width="17.140625" style="46" customWidth="1"/>
    <col min="29" max="29" width="15.5703125" style="46" customWidth="1"/>
    <col min="30" max="30" width="11.42578125" style="46"/>
    <col min="31" max="31" width="16.28515625" style="46" customWidth="1"/>
    <col min="32" max="32" width="24.7109375" style="46" customWidth="1"/>
    <col min="33" max="33" width="41" style="56" customWidth="1"/>
    <col min="34" max="38" width="25.5703125" style="46" customWidth="1"/>
    <col min="39" max="39" width="23.140625" style="48" customWidth="1"/>
    <col min="40" max="16384" width="11.42578125" style="46"/>
  </cols>
  <sheetData>
    <row r="1" spans="1:39" ht="101.1" customHeight="1">
      <c r="A1" s="374"/>
      <c r="B1" s="375"/>
      <c r="C1" s="375"/>
      <c r="D1" s="376"/>
      <c r="E1" s="383" t="s">
        <v>318</v>
      </c>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5"/>
      <c r="AG1" s="123" t="s">
        <v>315</v>
      </c>
      <c r="AH1" s="358">
        <v>43650</v>
      </c>
      <c r="AI1" s="359"/>
      <c r="AJ1" s="359"/>
      <c r="AK1" s="359"/>
      <c r="AL1" s="359"/>
      <c r="AM1" s="360"/>
    </row>
    <row r="2" spans="1:39" ht="101.1" customHeight="1">
      <c r="A2" s="377"/>
      <c r="B2" s="378"/>
      <c r="C2" s="378"/>
      <c r="D2" s="379"/>
      <c r="E2" s="386"/>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8"/>
      <c r="AG2" s="124" t="s">
        <v>316</v>
      </c>
      <c r="AH2" s="361">
        <v>44883</v>
      </c>
      <c r="AI2" s="362"/>
      <c r="AJ2" s="362"/>
      <c r="AK2" s="362"/>
      <c r="AL2" s="362"/>
      <c r="AM2" s="363"/>
    </row>
    <row r="3" spans="1:39" ht="101.1" customHeight="1" thickBot="1">
      <c r="A3" s="380"/>
      <c r="B3" s="381"/>
      <c r="C3" s="381"/>
      <c r="D3" s="382"/>
      <c r="E3" s="389"/>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1"/>
      <c r="AG3" s="125" t="s">
        <v>317</v>
      </c>
      <c r="AH3" s="364">
        <v>6</v>
      </c>
      <c r="AI3" s="365"/>
      <c r="AJ3" s="365"/>
      <c r="AK3" s="365"/>
      <c r="AL3" s="365"/>
      <c r="AM3" s="366"/>
    </row>
    <row r="4" spans="1:39" ht="101.1" customHeight="1" thickBot="1">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c r="AJ4" s="367"/>
      <c r="AK4" s="367"/>
      <c r="AL4" s="367"/>
      <c r="AM4" s="367"/>
    </row>
    <row r="5" spans="1:39" ht="101.1" customHeight="1" thickBot="1">
      <c r="A5" s="368" t="s">
        <v>319</v>
      </c>
      <c r="B5" s="369"/>
      <c r="C5" s="369"/>
      <c r="D5" s="370"/>
      <c r="E5" s="371" t="s">
        <v>512</v>
      </c>
      <c r="F5" s="372"/>
      <c r="G5" s="372"/>
      <c r="H5" s="372"/>
      <c r="I5" s="372"/>
      <c r="J5" s="373"/>
      <c r="N5" s="92"/>
      <c r="O5" s="92"/>
      <c r="P5" s="92"/>
      <c r="Q5" s="92"/>
      <c r="R5" s="92"/>
      <c r="S5" s="92"/>
      <c r="T5" s="92"/>
      <c r="U5" s="92"/>
      <c r="V5" s="92"/>
      <c r="AM5" s="46"/>
    </row>
    <row r="6" spans="1:39" ht="101.1" customHeight="1" thickBot="1">
      <c r="A6" s="347" t="s">
        <v>256</v>
      </c>
      <c r="B6" s="348"/>
      <c r="C6" s="348"/>
      <c r="D6" s="348"/>
      <c r="E6" s="349"/>
      <c r="F6" s="126" t="s">
        <v>2</v>
      </c>
      <c r="G6" s="353" t="s">
        <v>3</v>
      </c>
      <c r="H6" s="354"/>
      <c r="I6" s="354"/>
      <c r="J6" s="355"/>
      <c r="K6" s="342" t="s">
        <v>5</v>
      </c>
      <c r="L6" s="343"/>
      <c r="M6" s="343"/>
      <c r="N6" s="347" t="s">
        <v>257</v>
      </c>
      <c r="O6" s="348"/>
      <c r="P6" s="348"/>
      <c r="Q6" s="348"/>
      <c r="R6" s="348"/>
      <c r="S6" s="348"/>
      <c r="T6" s="348"/>
      <c r="U6" s="348"/>
      <c r="V6" s="349"/>
      <c r="W6" s="127" t="s">
        <v>258</v>
      </c>
      <c r="X6" s="350" t="s">
        <v>241</v>
      </c>
      <c r="Y6" s="351"/>
      <c r="Z6" s="351"/>
      <c r="AA6" s="351"/>
      <c r="AB6" s="351"/>
      <c r="AC6" s="352"/>
      <c r="AD6" s="393" t="s">
        <v>259</v>
      </c>
      <c r="AE6" s="394"/>
      <c r="AF6" s="394"/>
      <c r="AG6" s="394"/>
      <c r="AH6" s="394"/>
      <c r="AI6" s="394"/>
      <c r="AJ6" s="394"/>
      <c r="AK6" s="394"/>
      <c r="AL6" s="394"/>
      <c r="AM6" s="395"/>
    </row>
    <row r="7" spans="1:39" ht="123" customHeight="1" thickBot="1">
      <c r="A7" s="118" t="s">
        <v>464</v>
      </c>
      <c r="B7" s="116" t="s">
        <v>215</v>
      </c>
      <c r="C7" s="116" t="s">
        <v>0</v>
      </c>
      <c r="D7" s="116" t="s">
        <v>1</v>
      </c>
      <c r="E7" s="119" t="s">
        <v>260</v>
      </c>
      <c r="F7" s="128" t="s">
        <v>116</v>
      </c>
      <c r="G7" s="115" t="s">
        <v>128</v>
      </c>
      <c r="H7" s="116" t="s">
        <v>3</v>
      </c>
      <c r="I7" s="116" t="s">
        <v>261</v>
      </c>
      <c r="J7" s="117" t="s">
        <v>4</v>
      </c>
      <c r="K7" s="129" t="s">
        <v>6</v>
      </c>
      <c r="L7" s="130" t="s">
        <v>7</v>
      </c>
      <c r="M7" s="130" t="s">
        <v>8</v>
      </c>
      <c r="N7" s="120" t="s">
        <v>255</v>
      </c>
      <c r="O7" s="118" t="s">
        <v>12</v>
      </c>
      <c r="P7" s="116" t="s">
        <v>262</v>
      </c>
      <c r="Q7" s="116" t="s">
        <v>11</v>
      </c>
      <c r="R7" s="116" t="s">
        <v>263</v>
      </c>
      <c r="S7" s="116" t="s">
        <v>10</v>
      </c>
      <c r="T7" s="116" t="s">
        <v>264</v>
      </c>
      <c r="U7" s="119" t="s">
        <v>265</v>
      </c>
      <c r="V7" s="120" t="s">
        <v>219</v>
      </c>
      <c r="W7" s="131" t="s">
        <v>216</v>
      </c>
      <c r="X7" s="116" t="s">
        <v>112</v>
      </c>
      <c r="Y7" s="116" t="s">
        <v>113</v>
      </c>
      <c r="Z7" s="116" t="s">
        <v>114</v>
      </c>
      <c r="AA7" s="116" t="s">
        <v>115</v>
      </c>
      <c r="AB7" s="116" t="s">
        <v>14</v>
      </c>
      <c r="AC7" s="121" t="s">
        <v>15</v>
      </c>
      <c r="AD7" s="132" t="s">
        <v>266</v>
      </c>
      <c r="AE7" s="133" t="s">
        <v>298</v>
      </c>
      <c r="AF7" s="133" t="s">
        <v>465</v>
      </c>
      <c r="AG7" s="133" t="s">
        <v>466</v>
      </c>
      <c r="AH7" s="133" t="s">
        <v>267</v>
      </c>
      <c r="AI7" s="237" t="s">
        <v>628</v>
      </c>
      <c r="AJ7" s="237" t="s">
        <v>627</v>
      </c>
      <c r="AK7" s="237" t="s">
        <v>626</v>
      </c>
      <c r="AL7" s="237" t="s">
        <v>636</v>
      </c>
      <c r="AM7" s="237" t="s">
        <v>631</v>
      </c>
    </row>
    <row r="8" spans="1:39" ht="101.1" customHeight="1">
      <c r="A8" s="95">
        <v>1</v>
      </c>
      <c r="B8" s="96" t="s">
        <v>503</v>
      </c>
      <c r="C8" s="96" t="s">
        <v>9</v>
      </c>
      <c r="D8" s="100" t="s">
        <v>250</v>
      </c>
      <c r="E8" s="396" t="s">
        <v>504</v>
      </c>
      <c r="F8" s="105" t="s">
        <v>117</v>
      </c>
      <c r="G8" s="106" t="s">
        <v>119</v>
      </c>
      <c r="H8" s="107" t="s">
        <v>129</v>
      </c>
      <c r="I8" s="108" t="s">
        <v>596</v>
      </c>
      <c r="J8" s="134" t="s">
        <v>598</v>
      </c>
      <c r="K8" s="108" t="s">
        <v>701</v>
      </c>
      <c r="L8" s="108" t="s">
        <v>702</v>
      </c>
      <c r="M8" s="108" t="s">
        <v>703</v>
      </c>
      <c r="N8" s="109">
        <v>8</v>
      </c>
      <c r="O8" s="109">
        <v>2</v>
      </c>
      <c r="P8" s="109">
        <v>2</v>
      </c>
      <c r="Q8" s="109">
        <f t="shared" ref="Q8" si="0">O8*P8</f>
        <v>4</v>
      </c>
      <c r="R8" s="109" t="str">
        <f t="shared" ref="R8" si="1">IF(Q8&gt;23,"Muy Alto ",IF(Q8&gt;9,"Alto",IF(Q8&gt;5,"Medio","Bajo")))</f>
        <v>Bajo</v>
      </c>
      <c r="S8" s="109">
        <v>10</v>
      </c>
      <c r="T8" s="109">
        <f t="shared" ref="T8" si="2">Q8*S8</f>
        <v>40</v>
      </c>
      <c r="U8" s="109" t="str">
        <f t="shared" ref="U8" si="3">IF(T8&gt;501,"I",IF(T8&gt;149,"II",IF(T8&gt;39,"III","IV")))</f>
        <v>III</v>
      </c>
      <c r="V8" s="107" t="str">
        <f>VLOOKUP(U8,Criterios!$A$18:$E$21,3,FALSE)</f>
        <v>MEJORABLE Mejorar si es posible. Sería conveniente justificar la intervención y su rentabilidad.</v>
      </c>
      <c r="W8" s="109" t="s">
        <v>118</v>
      </c>
      <c r="X8" s="109" t="s">
        <v>230</v>
      </c>
      <c r="Y8" s="109"/>
      <c r="Z8" s="109"/>
      <c r="AA8" s="109"/>
      <c r="AB8" s="134" t="s">
        <v>597</v>
      </c>
      <c r="AC8" s="109" t="s">
        <v>117</v>
      </c>
      <c r="AD8" s="106" t="s">
        <v>320</v>
      </c>
      <c r="AE8" s="106" t="s">
        <v>320</v>
      </c>
      <c r="AF8" s="106" t="s">
        <v>320</v>
      </c>
      <c r="AG8" s="107" t="s">
        <v>704</v>
      </c>
      <c r="AH8" s="107" t="s">
        <v>599</v>
      </c>
      <c r="AI8" s="238">
        <v>2</v>
      </c>
      <c r="AJ8" s="238"/>
      <c r="AK8" s="239">
        <f>IFERROR(+AJ8/AI8,0)</f>
        <v>0</v>
      </c>
      <c r="AL8" s="206"/>
      <c r="AM8" s="207"/>
    </row>
    <row r="9" spans="1:39" ht="101.1" customHeight="1">
      <c r="A9" s="97">
        <f>+A8+1</f>
        <v>2</v>
      </c>
      <c r="B9" s="122" t="s">
        <v>503</v>
      </c>
      <c r="C9" s="122" t="s">
        <v>9</v>
      </c>
      <c r="D9" s="101" t="s">
        <v>250</v>
      </c>
      <c r="E9" s="397"/>
      <c r="F9" s="135" t="s">
        <v>117</v>
      </c>
      <c r="G9" s="54" t="s">
        <v>119</v>
      </c>
      <c r="H9" s="44" t="s">
        <v>130</v>
      </c>
      <c r="I9" s="43" t="s">
        <v>609</v>
      </c>
      <c r="J9" s="51" t="s">
        <v>322</v>
      </c>
      <c r="K9" s="43" t="s">
        <v>289</v>
      </c>
      <c r="L9" s="43" t="s">
        <v>323</v>
      </c>
      <c r="M9" s="43" t="s">
        <v>324</v>
      </c>
      <c r="N9" s="52">
        <v>8</v>
      </c>
      <c r="O9" s="52">
        <v>2</v>
      </c>
      <c r="P9" s="52">
        <v>3</v>
      </c>
      <c r="Q9" s="52">
        <f t="shared" ref="Q9:Q60" si="4">O9*P9</f>
        <v>6</v>
      </c>
      <c r="R9" s="52" t="str">
        <f t="shared" ref="R9:R60" si="5">IF(Q9&gt;23,"Muy Alto ",IF(Q9&gt;9,"Alto",IF(Q9&gt;5,"Medio","Bajo")))</f>
        <v>Medio</v>
      </c>
      <c r="S9" s="52">
        <v>10</v>
      </c>
      <c r="T9" s="52">
        <f t="shared" ref="T9:T60" si="6">Q9*S9</f>
        <v>60</v>
      </c>
      <c r="U9" s="52" t="str">
        <f t="shared" ref="U9:U60" si="7">IF(T9&gt;501,"I",IF(T9&gt;149,"II",IF(T9&gt;39,"III","IV")))</f>
        <v>III</v>
      </c>
      <c r="V9" s="44" t="str">
        <f>VLOOKUP(U9,Criterios!$A$18:$E$21,3,FALSE)</f>
        <v>MEJORABLE Mejorar si es posible. Sería conveniente justificar la intervención y su rentabilidad.</v>
      </c>
      <c r="W9" s="52" t="s">
        <v>118</v>
      </c>
      <c r="X9" s="52" t="s">
        <v>230</v>
      </c>
      <c r="Y9" s="52"/>
      <c r="Z9" s="52"/>
      <c r="AA9" s="52"/>
      <c r="AB9" s="53" t="s">
        <v>325</v>
      </c>
      <c r="AC9" s="52" t="s">
        <v>117</v>
      </c>
      <c r="AD9" s="44" t="s">
        <v>320</v>
      </c>
      <c r="AE9" s="44" t="s">
        <v>320</v>
      </c>
      <c r="AF9" s="44" t="s">
        <v>326</v>
      </c>
      <c r="AG9" s="44" t="s">
        <v>638</v>
      </c>
      <c r="AH9" s="44" t="s">
        <v>320</v>
      </c>
      <c r="AI9" s="238">
        <v>5</v>
      </c>
      <c r="AJ9" s="238"/>
      <c r="AK9" s="239">
        <f t="shared" ref="AK9:AK72" si="8">IFERROR(+AJ9/AI9,0)</f>
        <v>0</v>
      </c>
      <c r="AL9" s="195"/>
      <c r="AM9" s="186"/>
    </row>
    <row r="10" spans="1:39" ht="101.1" customHeight="1">
      <c r="A10" s="97">
        <f>+A9+1</f>
        <v>3</v>
      </c>
      <c r="B10" s="122" t="s">
        <v>503</v>
      </c>
      <c r="C10" s="122" t="s">
        <v>9</v>
      </c>
      <c r="D10" s="101" t="s">
        <v>250</v>
      </c>
      <c r="E10" s="397"/>
      <c r="F10" s="135" t="s">
        <v>117</v>
      </c>
      <c r="G10" s="54" t="s">
        <v>122</v>
      </c>
      <c r="H10" s="44" t="s">
        <v>152</v>
      </c>
      <c r="I10" s="43" t="s">
        <v>480</v>
      </c>
      <c r="J10" s="51" t="s">
        <v>327</v>
      </c>
      <c r="K10" s="43" t="s">
        <v>328</v>
      </c>
      <c r="L10" s="43" t="s">
        <v>328</v>
      </c>
      <c r="M10" s="43" t="s">
        <v>329</v>
      </c>
      <c r="N10" s="52">
        <v>8</v>
      </c>
      <c r="O10" s="52">
        <v>2</v>
      </c>
      <c r="P10" s="52">
        <v>2</v>
      </c>
      <c r="Q10" s="52">
        <f t="shared" si="4"/>
        <v>4</v>
      </c>
      <c r="R10" s="52" t="str">
        <f t="shared" si="5"/>
        <v>Bajo</v>
      </c>
      <c r="S10" s="52">
        <v>10</v>
      </c>
      <c r="T10" s="52">
        <f t="shared" si="6"/>
        <v>40</v>
      </c>
      <c r="U10" s="52" t="str">
        <f t="shared" si="7"/>
        <v>III</v>
      </c>
      <c r="V10" s="44" t="str">
        <f>VLOOKUP(U10,Criterios!$A$18:$E$21,3,FALSE)</f>
        <v>MEJORABLE Mejorar si es posible. Sería conveniente justificar la intervención y su rentabilidad.</v>
      </c>
      <c r="W10" s="52" t="s">
        <v>118</v>
      </c>
      <c r="X10" s="52" t="s">
        <v>230</v>
      </c>
      <c r="Y10" s="52"/>
      <c r="Z10" s="52"/>
      <c r="AA10" s="52"/>
      <c r="AB10" s="53" t="s">
        <v>330</v>
      </c>
      <c r="AC10" s="52" t="s">
        <v>117</v>
      </c>
      <c r="AD10" s="44" t="s">
        <v>320</v>
      </c>
      <c r="AE10" s="44" t="s">
        <v>320</v>
      </c>
      <c r="AF10" s="44" t="s">
        <v>320</v>
      </c>
      <c r="AG10" s="44" t="s">
        <v>697</v>
      </c>
      <c r="AH10" s="44" t="s">
        <v>320</v>
      </c>
      <c r="AI10" s="238">
        <v>2</v>
      </c>
      <c r="AJ10" s="238"/>
      <c r="AK10" s="239">
        <f t="shared" si="8"/>
        <v>0</v>
      </c>
      <c r="AL10" s="209"/>
      <c r="AM10" s="111"/>
    </row>
    <row r="11" spans="1:39" ht="101.1" customHeight="1">
      <c r="A11" s="97">
        <f t="shared" ref="A11:A64" si="9">+A10+1</f>
        <v>4</v>
      </c>
      <c r="B11" s="122" t="s">
        <v>503</v>
      </c>
      <c r="C11" s="122" t="s">
        <v>9</v>
      </c>
      <c r="D11" s="101" t="s">
        <v>250</v>
      </c>
      <c r="E11" s="397"/>
      <c r="F11" s="135" t="s">
        <v>117</v>
      </c>
      <c r="G11" s="54" t="s">
        <v>122</v>
      </c>
      <c r="H11" s="44" t="s">
        <v>153</v>
      </c>
      <c r="I11" s="43" t="s">
        <v>332</v>
      </c>
      <c r="J11" s="51" t="s">
        <v>331</v>
      </c>
      <c r="K11" s="44" t="s">
        <v>278</v>
      </c>
      <c r="L11" s="44" t="s">
        <v>293</v>
      </c>
      <c r="M11" s="44" t="s">
        <v>467</v>
      </c>
      <c r="N11" s="52">
        <v>8</v>
      </c>
      <c r="O11" s="52">
        <v>2</v>
      </c>
      <c r="P11" s="52">
        <v>3</v>
      </c>
      <c r="Q11" s="52">
        <f t="shared" si="4"/>
        <v>6</v>
      </c>
      <c r="R11" s="52" t="str">
        <f t="shared" si="5"/>
        <v>Medio</v>
      </c>
      <c r="S11" s="52">
        <v>10</v>
      </c>
      <c r="T11" s="52">
        <f t="shared" si="6"/>
        <v>60</v>
      </c>
      <c r="U11" s="52" t="str">
        <f t="shared" si="7"/>
        <v>III</v>
      </c>
      <c r="V11" s="44" t="str">
        <f>VLOOKUP(U11,Criterios!$A$18:$E$21,3,FALSE)</f>
        <v>MEJORABLE Mejorar si es posible. Sería conveniente justificar la intervención y su rentabilidad.</v>
      </c>
      <c r="W11" s="52" t="s">
        <v>118</v>
      </c>
      <c r="X11" s="52" t="s">
        <v>230</v>
      </c>
      <c r="Y11" s="52"/>
      <c r="Z11" s="52"/>
      <c r="AA11" s="52"/>
      <c r="AB11" s="53" t="s">
        <v>333</v>
      </c>
      <c r="AC11" s="52" t="s">
        <v>117</v>
      </c>
      <c r="AD11" s="44" t="s">
        <v>320</v>
      </c>
      <c r="AE11" s="44" t="s">
        <v>279</v>
      </c>
      <c r="AF11" s="44" t="s">
        <v>334</v>
      </c>
      <c r="AG11" s="44" t="s">
        <v>659</v>
      </c>
      <c r="AH11" s="44" t="s">
        <v>320</v>
      </c>
      <c r="AI11" s="238">
        <v>7</v>
      </c>
      <c r="AJ11" s="238"/>
      <c r="AK11" s="239">
        <f t="shared" si="8"/>
        <v>0</v>
      </c>
      <c r="AL11" s="209"/>
      <c r="AM11" s="111"/>
    </row>
    <row r="12" spans="1:39" ht="101.1" customHeight="1">
      <c r="A12" s="97">
        <f t="shared" si="9"/>
        <v>5</v>
      </c>
      <c r="B12" s="122" t="s">
        <v>503</v>
      </c>
      <c r="C12" s="122" t="s">
        <v>9</v>
      </c>
      <c r="D12" s="101" t="s">
        <v>250</v>
      </c>
      <c r="E12" s="397"/>
      <c r="F12" s="135" t="s">
        <v>117</v>
      </c>
      <c r="G12" s="54" t="s">
        <v>122</v>
      </c>
      <c r="H12" s="44" t="s">
        <v>158</v>
      </c>
      <c r="I12" s="43" t="s">
        <v>336</v>
      </c>
      <c r="J12" s="51" t="s">
        <v>339</v>
      </c>
      <c r="K12" s="44" t="s">
        <v>340</v>
      </c>
      <c r="L12" s="44" t="s">
        <v>341</v>
      </c>
      <c r="M12" s="44" t="s">
        <v>342</v>
      </c>
      <c r="N12" s="52">
        <v>8</v>
      </c>
      <c r="O12" s="52"/>
      <c r="P12" s="52">
        <v>3</v>
      </c>
      <c r="Q12" s="52">
        <f t="shared" si="4"/>
        <v>0</v>
      </c>
      <c r="R12" s="52" t="str">
        <f t="shared" si="5"/>
        <v>Bajo</v>
      </c>
      <c r="S12" s="52">
        <v>10</v>
      </c>
      <c r="T12" s="52">
        <f t="shared" si="6"/>
        <v>0</v>
      </c>
      <c r="U12" s="52" t="str">
        <f t="shared" si="7"/>
        <v>IV</v>
      </c>
      <c r="V12" s="44" t="str">
        <f>VLOOKUP(U12,Criterios!$A$18:$E$21,3,FALSE)</f>
        <v xml:space="preserve">ACEPTABLE Mantener las medidas de control existentes, pero se deberían considerar soluciones o mejoras y se deben hacer comprobaciones periódicas para asegurar que el riesgo aún es aceptable. </v>
      </c>
      <c r="W12" s="52" t="s">
        <v>118</v>
      </c>
      <c r="X12" s="52" t="s">
        <v>230</v>
      </c>
      <c r="Y12" s="52"/>
      <c r="Z12" s="52"/>
      <c r="AA12" s="52"/>
      <c r="AB12" s="53" t="s">
        <v>333</v>
      </c>
      <c r="AC12" s="52" t="s">
        <v>117</v>
      </c>
      <c r="AD12" s="44" t="s">
        <v>320</v>
      </c>
      <c r="AE12" s="44" t="s">
        <v>320</v>
      </c>
      <c r="AF12" s="44" t="s">
        <v>320</v>
      </c>
      <c r="AG12" s="44" t="s">
        <v>714</v>
      </c>
      <c r="AH12" s="44" t="s">
        <v>320</v>
      </c>
      <c r="AI12" s="238">
        <v>2</v>
      </c>
      <c r="AJ12" s="238"/>
      <c r="AK12" s="239">
        <f t="shared" si="8"/>
        <v>0</v>
      </c>
      <c r="AL12" s="209"/>
      <c r="AM12" s="111"/>
    </row>
    <row r="13" spans="1:39" ht="101.1" customHeight="1">
      <c r="A13" s="97">
        <f t="shared" si="9"/>
        <v>6</v>
      </c>
      <c r="B13" s="122" t="s">
        <v>503</v>
      </c>
      <c r="C13" s="122" t="s">
        <v>9</v>
      </c>
      <c r="D13" s="101" t="s">
        <v>250</v>
      </c>
      <c r="E13" s="397"/>
      <c r="F13" s="135" t="s">
        <v>117</v>
      </c>
      <c r="G13" s="54" t="s">
        <v>125</v>
      </c>
      <c r="H13" s="44" t="s">
        <v>187</v>
      </c>
      <c r="I13" s="44" t="s">
        <v>348</v>
      </c>
      <c r="J13" s="51" t="s">
        <v>353</v>
      </c>
      <c r="K13" s="44" t="s">
        <v>354</v>
      </c>
      <c r="L13" s="44" t="s">
        <v>355</v>
      </c>
      <c r="M13" s="44" t="s">
        <v>468</v>
      </c>
      <c r="N13" s="52">
        <v>8</v>
      </c>
      <c r="O13" s="52">
        <v>2</v>
      </c>
      <c r="P13" s="52">
        <v>3</v>
      </c>
      <c r="Q13" s="52">
        <f t="shared" si="4"/>
        <v>6</v>
      </c>
      <c r="R13" s="52" t="str">
        <f t="shared" si="5"/>
        <v>Medio</v>
      </c>
      <c r="S13" s="52">
        <v>10</v>
      </c>
      <c r="T13" s="52">
        <f t="shared" si="6"/>
        <v>60</v>
      </c>
      <c r="U13" s="52" t="str">
        <f t="shared" si="7"/>
        <v>III</v>
      </c>
      <c r="V13" s="44" t="str">
        <f>VLOOKUP(U13,Criterios!$A$18:$E$21,3,FALSE)</f>
        <v>MEJORABLE Mejorar si es posible. Sería conveniente justificar la intervención y su rentabilidad.</v>
      </c>
      <c r="W13" s="52" t="s">
        <v>118</v>
      </c>
      <c r="X13" s="52" t="s">
        <v>230</v>
      </c>
      <c r="Y13" s="52"/>
      <c r="Z13" s="52"/>
      <c r="AA13" s="52"/>
      <c r="AB13" s="53" t="s">
        <v>360</v>
      </c>
      <c r="AC13" s="52" t="s">
        <v>117</v>
      </c>
      <c r="AD13" s="44" t="s">
        <v>320</v>
      </c>
      <c r="AE13" s="44" t="s">
        <v>320</v>
      </c>
      <c r="AF13" s="44" t="s">
        <v>320</v>
      </c>
      <c r="AG13" s="44" t="s">
        <v>669</v>
      </c>
      <c r="AH13" s="44" t="s">
        <v>320</v>
      </c>
      <c r="AI13" s="238">
        <v>6</v>
      </c>
      <c r="AJ13" s="238"/>
      <c r="AK13" s="239">
        <f t="shared" si="8"/>
        <v>0</v>
      </c>
      <c r="AL13" s="209"/>
      <c r="AM13" s="111"/>
    </row>
    <row r="14" spans="1:39" ht="101.1" customHeight="1">
      <c r="A14" s="97">
        <f t="shared" si="9"/>
        <v>7</v>
      </c>
      <c r="B14" s="122" t="s">
        <v>503</v>
      </c>
      <c r="C14" s="122" t="s">
        <v>9</v>
      </c>
      <c r="D14" s="101" t="s">
        <v>250</v>
      </c>
      <c r="E14" s="397"/>
      <c r="F14" s="135" t="s">
        <v>117</v>
      </c>
      <c r="G14" s="54" t="s">
        <v>125</v>
      </c>
      <c r="H14" s="44" t="s">
        <v>188</v>
      </c>
      <c r="I14" s="44" t="s">
        <v>349</v>
      </c>
      <c r="J14" s="51" t="s">
        <v>357</v>
      </c>
      <c r="K14" s="44" t="s">
        <v>354</v>
      </c>
      <c r="L14" s="44" t="s">
        <v>355</v>
      </c>
      <c r="M14" s="44" t="s">
        <v>468</v>
      </c>
      <c r="N14" s="52">
        <v>8</v>
      </c>
      <c r="O14" s="52">
        <v>2</v>
      </c>
      <c r="P14" s="52">
        <v>3</v>
      </c>
      <c r="Q14" s="52">
        <f t="shared" si="4"/>
        <v>6</v>
      </c>
      <c r="R14" s="52" t="str">
        <f t="shared" si="5"/>
        <v>Medio</v>
      </c>
      <c r="S14" s="52">
        <v>10</v>
      </c>
      <c r="T14" s="52">
        <f t="shared" si="6"/>
        <v>60</v>
      </c>
      <c r="U14" s="52" t="str">
        <f t="shared" si="7"/>
        <v>III</v>
      </c>
      <c r="V14" s="44" t="str">
        <f>VLOOKUP(U14,Criterios!$A$18:$E$21,3,FALSE)</f>
        <v>MEJORABLE Mejorar si es posible. Sería conveniente justificar la intervención y su rentabilidad.</v>
      </c>
      <c r="W14" s="52" t="s">
        <v>118</v>
      </c>
      <c r="X14" s="52" t="s">
        <v>230</v>
      </c>
      <c r="Y14" s="52"/>
      <c r="Z14" s="52"/>
      <c r="AA14" s="52"/>
      <c r="AB14" s="53" t="s">
        <v>360</v>
      </c>
      <c r="AC14" s="52" t="s">
        <v>117</v>
      </c>
      <c r="AD14" s="44" t="s">
        <v>320</v>
      </c>
      <c r="AE14" s="44" t="s">
        <v>320</v>
      </c>
      <c r="AF14" s="44" t="s">
        <v>320</v>
      </c>
      <c r="AG14" s="44" t="s">
        <v>669</v>
      </c>
      <c r="AH14" s="44" t="s">
        <v>320</v>
      </c>
      <c r="AI14" s="238">
        <v>6</v>
      </c>
      <c r="AJ14" s="238"/>
      <c r="AK14" s="239">
        <f t="shared" si="8"/>
        <v>0</v>
      </c>
      <c r="AL14" s="209"/>
      <c r="AM14" s="111"/>
    </row>
    <row r="15" spans="1:39" ht="101.1" customHeight="1">
      <c r="A15" s="97">
        <f t="shared" si="9"/>
        <v>8</v>
      </c>
      <c r="B15" s="122" t="s">
        <v>503</v>
      </c>
      <c r="C15" s="122" t="s">
        <v>9</v>
      </c>
      <c r="D15" s="101" t="s">
        <v>250</v>
      </c>
      <c r="E15" s="397"/>
      <c r="F15" s="135" t="s">
        <v>117</v>
      </c>
      <c r="G15" s="54" t="s">
        <v>125</v>
      </c>
      <c r="H15" s="44" t="s">
        <v>189</v>
      </c>
      <c r="I15" s="44" t="s">
        <v>350</v>
      </c>
      <c r="J15" s="51" t="s">
        <v>358</v>
      </c>
      <c r="K15" s="44" t="s">
        <v>354</v>
      </c>
      <c r="L15" s="44" t="s">
        <v>355</v>
      </c>
      <c r="M15" s="44" t="s">
        <v>468</v>
      </c>
      <c r="N15" s="52">
        <v>8</v>
      </c>
      <c r="O15" s="52">
        <v>2</v>
      </c>
      <c r="P15" s="52">
        <v>3</v>
      </c>
      <c r="Q15" s="52">
        <f t="shared" si="4"/>
        <v>6</v>
      </c>
      <c r="R15" s="52" t="str">
        <f t="shared" si="5"/>
        <v>Medio</v>
      </c>
      <c r="S15" s="52">
        <v>10</v>
      </c>
      <c r="T15" s="52">
        <f t="shared" si="6"/>
        <v>60</v>
      </c>
      <c r="U15" s="52" t="str">
        <f t="shared" si="7"/>
        <v>III</v>
      </c>
      <c r="V15" s="44" t="str">
        <f>VLOOKUP(U15,Criterios!$A$18:$E$21,3,FALSE)</f>
        <v>MEJORABLE Mejorar si es posible. Sería conveniente justificar la intervención y su rentabilidad.</v>
      </c>
      <c r="W15" s="52" t="s">
        <v>118</v>
      </c>
      <c r="X15" s="52" t="s">
        <v>230</v>
      </c>
      <c r="Y15" s="52"/>
      <c r="Z15" s="52"/>
      <c r="AA15" s="52"/>
      <c r="AB15" s="53" t="s">
        <v>360</v>
      </c>
      <c r="AC15" s="52" t="s">
        <v>117</v>
      </c>
      <c r="AD15" s="44" t="s">
        <v>320</v>
      </c>
      <c r="AE15" s="44" t="s">
        <v>320</v>
      </c>
      <c r="AF15" s="44" t="s">
        <v>320</v>
      </c>
      <c r="AG15" s="44" t="s">
        <v>669</v>
      </c>
      <c r="AH15" s="44" t="s">
        <v>320</v>
      </c>
      <c r="AI15" s="238">
        <v>6</v>
      </c>
      <c r="AJ15" s="238"/>
      <c r="AK15" s="239">
        <f t="shared" si="8"/>
        <v>0</v>
      </c>
      <c r="AL15" s="209"/>
      <c r="AM15" s="111"/>
    </row>
    <row r="16" spans="1:39" ht="101.1" customHeight="1">
      <c r="A16" s="97">
        <f t="shared" si="9"/>
        <v>9</v>
      </c>
      <c r="B16" s="122" t="s">
        <v>503</v>
      </c>
      <c r="C16" s="122" t="s">
        <v>9</v>
      </c>
      <c r="D16" s="101" t="s">
        <v>250</v>
      </c>
      <c r="E16" s="397"/>
      <c r="F16" s="135" t="s">
        <v>117</v>
      </c>
      <c r="G16" s="54" t="s">
        <v>125</v>
      </c>
      <c r="H16" s="44" t="s">
        <v>190</v>
      </c>
      <c r="I16" s="44" t="s">
        <v>351</v>
      </c>
      <c r="J16" s="51" t="s">
        <v>359</v>
      </c>
      <c r="K16" s="44" t="s">
        <v>354</v>
      </c>
      <c r="L16" s="44" t="s">
        <v>355</v>
      </c>
      <c r="M16" s="44" t="s">
        <v>468</v>
      </c>
      <c r="N16" s="52">
        <v>8</v>
      </c>
      <c r="O16" s="52">
        <v>2</v>
      </c>
      <c r="P16" s="52">
        <v>3</v>
      </c>
      <c r="Q16" s="52">
        <f t="shared" si="4"/>
        <v>6</v>
      </c>
      <c r="R16" s="52" t="str">
        <f t="shared" si="5"/>
        <v>Medio</v>
      </c>
      <c r="S16" s="52">
        <v>10</v>
      </c>
      <c r="T16" s="52">
        <f t="shared" si="6"/>
        <v>60</v>
      </c>
      <c r="U16" s="52" t="str">
        <f t="shared" si="7"/>
        <v>III</v>
      </c>
      <c r="V16" s="44" t="str">
        <f>VLOOKUP(U16,Criterios!$A$18:$E$21,3,FALSE)</f>
        <v>MEJORABLE Mejorar si es posible. Sería conveniente justificar la intervención y su rentabilidad.</v>
      </c>
      <c r="W16" s="52" t="s">
        <v>118</v>
      </c>
      <c r="X16" s="52" t="s">
        <v>230</v>
      </c>
      <c r="Y16" s="52"/>
      <c r="Z16" s="52"/>
      <c r="AA16" s="52"/>
      <c r="AB16" s="53" t="s">
        <v>360</v>
      </c>
      <c r="AC16" s="52" t="s">
        <v>117</v>
      </c>
      <c r="AD16" s="44" t="s">
        <v>320</v>
      </c>
      <c r="AE16" s="44" t="s">
        <v>320</v>
      </c>
      <c r="AF16" s="44" t="s">
        <v>320</v>
      </c>
      <c r="AG16" s="44" t="s">
        <v>669</v>
      </c>
      <c r="AH16" s="44" t="s">
        <v>320</v>
      </c>
      <c r="AI16" s="238">
        <v>6</v>
      </c>
      <c r="AJ16" s="238"/>
      <c r="AK16" s="239">
        <f t="shared" si="8"/>
        <v>0</v>
      </c>
      <c r="AL16" s="209"/>
      <c r="AM16" s="111"/>
    </row>
    <row r="17" spans="1:39" ht="101.1" customHeight="1">
      <c r="A17" s="97">
        <f t="shared" si="9"/>
        <v>10</v>
      </c>
      <c r="B17" s="122" t="s">
        <v>503</v>
      </c>
      <c r="C17" s="122" t="s">
        <v>9</v>
      </c>
      <c r="D17" s="101" t="s">
        <v>250</v>
      </c>
      <c r="E17" s="397"/>
      <c r="F17" s="135" t="s">
        <v>117</v>
      </c>
      <c r="G17" s="54" t="s">
        <v>125</v>
      </c>
      <c r="H17" s="44" t="s">
        <v>191</v>
      </c>
      <c r="I17" s="44" t="s">
        <v>352</v>
      </c>
      <c r="J17" s="51" t="s">
        <v>358</v>
      </c>
      <c r="K17" s="44" t="s">
        <v>354</v>
      </c>
      <c r="L17" s="44" t="s">
        <v>355</v>
      </c>
      <c r="M17" s="44" t="s">
        <v>468</v>
      </c>
      <c r="N17" s="52">
        <v>8</v>
      </c>
      <c r="O17" s="52">
        <v>2</v>
      </c>
      <c r="P17" s="52">
        <v>3</v>
      </c>
      <c r="Q17" s="52">
        <f t="shared" si="4"/>
        <v>6</v>
      </c>
      <c r="R17" s="52" t="str">
        <f t="shared" si="5"/>
        <v>Medio</v>
      </c>
      <c r="S17" s="52">
        <v>10</v>
      </c>
      <c r="T17" s="52">
        <f t="shared" si="6"/>
        <v>60</v>
      </c>
      <c r="U17" s="52" t="str">
        <f t="shared" si="7"/>
        <v>III</v>
      </c>
      <c r="V17" s="44" t="str">
        <f>VLOOKUP(U17,Criterios!$A$18:$E$21,3,FALSE)</f>
        <v>MEJORABLE Mejorar si es posible. Sería conveniente justificar la intervención y su rentabilidad.</v>
      </c>
      <c r="W17" s="52" t="s">
        <v>118</v>
      </c>
      <c r="X17" s="52" t="s">
        <v>230</v>
      </c>
      <c r="Y17" s="52"/>
      <c r="Z17" s="52"/>
      <c r="AA17" s="52"/>
      <c r="AB17" s="53" t="s">
        <v>360</v>
      </c>
      <c r="AC17" s="52" t="s">
        <v>117</v>
      </c>
      <c r="AD17" s="44" t="s">
        <v>320</v>
      </c>
      <c r="AE17" s="44" t="s">
        <v>320</v>
      </c>
      <c r="AF17" s="44" t="s">
        <v>320</v>
      </c>
      <c r="AG17" s="44" t="s">
        <v>669</v>
      </c>
      <c r="AH17" s="44" t="s">
        <v>320</v>
      </c>
      <c r="AI17" s="238">
        <v>6</v>
      </c>
      <c r="AJ17" s="238"/>
      <c r="AK17" s="239">
        <f t="shared" si="8"/>
        <v>0</v>
      </c>
      <c r="AL17" s="209"/>
      <c r="AM17" s="111"/>
    </row>
    <row r="18" spans="1:39" ht="101.1" customHeight="1">
      <c r="A18" s="97">
        <f t="shared" si="9"/>
        <v>11</v>
      </c>
      <c r="B18" s="122" t="s">
        <v>503</v>
      </c>
      <c r="C18" s="122" t="s">
        <v>9</v>
      </c>
      <c r="D18" s="101" t="s">
        <v>250</v>
      </c>
      <c r="E18" s="397"/>
      <c r="F18" s="135" t="s">
        <v>117</v>
      </c>
      <c r="G18" s="54" t="s">
        <v>120</v>
      </c>
      <c r="H18" s="44" t="s">
        <v>143</v>
      </c>
      <c r="I18" s="44" t="s">
        <v>363</v>
      </c>
      <c r="J18" s="51" t="s">
        <v>361</v>
      </c>
      <c r="K18" s="44" t="s">
        <v>366</v>
      </c>
      <c r="L18" s="44" t="s">
        <v>367</v>
      </c>
      <c r="M18" s="44" t="s">
        <v>368</v>
      </c>
      <c r="N18" s="52">
        <v>8</v>
      </c>
      <c r="O18" s="52">
        <v>2</v>
      </c>
      <c r="P18" s="52">
        <v>3</v>
      </c>
      <c r="Q18" s="52">
        <f t="shared" si="4"/>
        <v>6</v>
      </c>
      <c r="R18" s="52" t="str">
        <f t="shared" si="5"/>
        <v>Medio</v>
      </c>
      <c r="S18" s="52">
        <v>10</v>
      </c>
      <c r="T18" s="52">
        <f t="shared" si="6"/>
        <v>60</v>
      </c>
      <c r="U18" s="52" t="str">
        <f t="shared" si="7"/>
        <v>III</v>
      </c>
      <c r="V18" s="44" t="str">
        <f>VLOOKUP(U18,Criterios!$A$18:$E$21,3,FALSE)</f>
        <v>MEJORABLE Mejorar si es posible. Sería conveniente justificar la intervención y su rentabilidad.</v>
      </c>
      <c r="W18" s="52" t="s">
        <v>118</v>
      </c>
      <c r="X18" s="52" t="s">
        <v>230</v>
      </c>
      <c r="Y18" s="52"/>
      <c r="Z18" s="52"/>
      <c r="AA18" s="52"/>
      <c r="AB18" s="53" t="s">
        <v>371</v>
      </c>
      <c r="AC18" s="52" t="s">
        <v>117</v>
      </c>
      <c r="AD18" s="44" t="s">
        <v>320</v>
      </c>
      <c r="AE18" s="44" t="s">
        <v>320</v>
      </c>
      <c r="AF18" s="44" t="s">
        <v>320</v>
      </c>
      <c r="AG18" s="44" t="s">
        <v>651</v>
      </c>
      <c r="AH18" s="44" t="s">
        <v>320</v>
      </c>
      <c r="AI18" s="238">
        <v>7</v>
      </c>
      <c r="AJ18" s="238"/>
      <c r="AK18" s="239">
        <f t="shared" si="8"/>
        <v>0</v>
      </c>
      <c r="AL18" s="209"/>
      <c r="AM18" s="111"/>
    </row>
    <row r="19" spans="1:39" ht="101.1" customHeight="1">
      <c r="A19" s="97">
        <f t="shared" si="9"/>
        <v>12</v>
      </c>
      <c r="B19" s="122" t="s">
        <v>503</v>
      </c>
      <c r="C19" s="122" t="s">
        <v>9</v>
      </c>
      <c r="D19" s="101" t="s">
        <v>250</v>
      </c>
      <c r="E19" s="397"/>
      <c r="F19" s="135" t="s">
        <v>117</v>
      </c>
      <c r="G19" s="54" t="s">
        <v>120</v>
      </c>
      <c r="H19" s="44" t="s">
        <v>138</v>
      </c>
      <c r="I19" s="44" t="s">
        <v>364</v>
      </c>
      <c r="J19" s="51" t="s">
        <v>362</v>
      </c>
      <c r="K19" s="44" t="s">
        <v>366</v>
      </c>
      <c r="L19" s="44" t="s">
        <v>369</v>
      </c>
      <c r="M19" s="44" t="s">
        <v>368</v>
      </c>
      <c r="N19" s="52">
        <v>8</v>
      </c>
      <c r="O19" s="52">
        <v>2</v>
      </c>
      <c r="P19" s="52">
        <v>3</v>
      </c>
      <c r="Q19" s="52">
        <f t="shared" si="4"/>
        <v>6</v>
      </c>
      <c r="R19" s="52" t="str">
        <f t="shared" si="5"/>
        <v>Medio</v>
      </c>
      <c r="S19" s="52">
        <v>10</v>
      </c>
      <c r="T19" s="52">
        <f t="shared" si="6"/>
        <v>60</v>
      </c>
      <c r="U19" s="52" t="str">
        <f t="shared" si="7"/>
        <v>III</v>
      </c>
      <c r="V19" s="44" t="str">
        <f>VLOOKUP(U19,Criterios!$A$18:$E$21,3,FALSE)</f>
        <v>MEJORABLE Mejorar si es posible. Sería conveniente justificar la intervención y su rentabilidad.</v>
      </c>
      <c r="W19" s="52" t="s">
        <v>118</v>
      </c>
      <c r="X19" s="52" t="s">
        <v>230</v>
      </c>
      <c r="Y19" s="52"/>
      <c r="Z19" s="52"/>
      <c r="AA19" s="52"/>
      <c r="AB19" s="53" t="s">
        <v>371</v>
      </c>
      <c r="AC19" s="52" t="s">
        <v>117</v>
      </c>
      <c r="AD19" s="44" t="s">
        <v>320</v>
      </c>
      <c r="AE19" s="44" t="s">
        <v>320</v>
      </c>
      <c r="AF19" s="44" t="s">
        <v>320</v>
      </c>
      <c r="AG19" s="44" t="s">
        <v>737</v>
      </c>
      <c r="AH19" s="44" t="s">
        <v>320</v>
      </c>
      <c r="AI19" s="238">
        <v>7</v>
      </c>
      <c r="AJ19" s="245"/>
      <c r="AK19" s="239">
        <f t="shared" si="8"/>
        <v>0</v>
      </c>
      <c r="AL19" s="209"/>
      <c r="AM19" s="111"/>
    </row>
    <row r="20" spans="1:39" ht="101.1" customHeight="1">
      <c r="A20" s="97">
        <f t="shared" si="9"/>
        <v>13</v>
      </c>
      <c r="B20" s="122" t="s">
        <v>503</v>
      </c>
      <c r="C20" s="122" t="s">
        <v>9</v>
      </c>
      <c r="D20" s="101" t="s">
        <v>250</v>
      </c>
      <c r="E20" s="397"/>
      <c r="F20" s="135" t="s">
        <v>117</v>
      </c>
      <c r="G20" s="54" t="s">
        <v>120</v>
      </c>
      <c r="H20" s="44" t="s">
        <v>139</v>
      </c>
      <c r="I20" s="44" t="s">
        <v>273</v>
      </c>
      <c r="J20" s="51" t="s">
        <v>365</v>
      </c>
      <c r="K20" s="44" t="s">
        <v>328</v>
      </c>
      <c r="L20" s="44" t="s">
        <v>268</v>
      </c>
      <c r="M20" s="44" t="s">
        <v>370</v>
      </c>
      <c r="N20" s="52">
        <v>8</v>
      </c>
      <c r="O20" s="52"/>
      <c r="P20" s="52">
        <v>3</v>
      </c>
      <c r="Q20" s="52">
        <f t="shared" si="4"/>
        <v>0</v>
      </c>
      <c r="R20" s="52" t="str">
        <f t="shared" si="5"/>
        <v>Bajo</v>
      </c>
      <c r="S20" s="52">
        <v>10</v>
      </c>
      <c r="T20" s="52">
        <f t="shared" si="6"/>
        <v>0</v>
      </c>
      <c r="U20" s="52" t="str">
        <f t="shared" si="7"/>
        <v>IV</v>
      </c>
      <c r="V20" s="44" t="str">
        <f>VLOOKUP(U20,Criterios!$A$18:$E$21,3,FALSE)</f>
        <v xml:space="preserve">ACEPTABLE Mantener las medidas de control existentes, pero se deberían considerar soluciones o mejoras y se deben hacer comprobaciones periódicas para asegurar que el riesgo aún es aceptable. </v>
      </c>
      <c r="W20" s="52" t="s">
        <v>118</v>
      </c>
      <c r="X20" s="52" t="s">
        <v>230</v>
      </c>
      <c r="Y20" s="52"/>
      <c r="Z20" s="52"/>
      <c r="AA20" s="52"/>
      <c r="AB20" s="53" t="s">
        <v>365</v>
      </c>
      <c r="AC20" s="52" t="s">
        <v>117</v>
      </c>
      <c r="AD20" s="44" t="s">
        <v>320</v>
      </c>
      <c r="AE20" s="44" t="s">
        <v>320</v>
      </c>
      <c r="AF20" s="44" t="s">
        <v>320</v>
      </c>
      <c r="AG20" s="44" t="s">
        <v>649</v>
      </c>
      <c r="AH20" s="44" t="s">
        <v>320</v>
      </c>
      <c r="AI20" s="238">
        <v>3</v>
      </c>
      <c r="AJ20" s="238"/>
      <c r="AK20" s="239">
        <f t="shared" si="8"/>
        <v>0</v>
      </c>
      <c r="AL20" s="209"/>
      <c r="AM20" s="111"/>
    </row>
    <row r="21" spans="1:39" ht="101.1" customHeight="1">
      <c r="A21" s="97">
        <f t="shared" si="9"/>
        <v>14</v>
      </c>
      <c r="B21" s="122" t="s">
        <v>503</v>
      </c>
      <c r="C21" s="122" t="s">
        <v>9</v>
      </c>
      <c r="D21" s="101" t="s">
        <v>250</v>
      </c>
      <c r="E21" s="397"/>
      <c r="F21" s="135" t="s">
        <v>117</v>
      </c>
      <c r="G21" s="44" t="s">
        <v>302</v>
      </c>
      <c r="H21" s="44" t="s">
        <v>186</v>
      </c>
      <c r="I21" s="44" t="s">
        <v>372</v>
      </c>
      <c r="J21" s="51" t="s">
        <v>373</v>
      </c>
      <c r="K21" s="44" t="s">
        <v>374</v>
      </c>
      <c r="L21" s="44" t="s">
        <v>375</v>
      </c>
      <c r="M21" s="44" t="s">
        <v>376</v>
      </c>
      <c r="N21" s="52">
        <v>8</v>
      </c>
      <c r="O21" s="52"/>
      <c r="P21" s="52">
        <v>1</v>
      </c>
      <c r="Q21" s="52">
        <f t="shared" si="4"/>
        <v>0</v>
      </c>
      <c r="R21" s="52" t="str">
        <f t="shared" si="5"/>
        <v>Bajo</v>
      </c>
      <c r="S21" s="52">
        <v>10</v>
      </c>
      <c r="T21" s="52">
        <f t="shared" si="6"/>
        <v>0</v>
      </c>
      <c r="U21" s="52" t="str">
        <f t="shared" si="7"/>
        <v>IV</v>
      </c>
      <c r="V21" s="44" t="str">
        <f>VLOOKUP(U21,Criterios!$A$18:$E$21,3,FALSE)</f>
        <v xml:space="preserve">ACEPTABLE Mantener las medidas de control existentes, pero se deberían considerar soluciones o mejoras y se deben hacer comprobaciones periódicas para asegurar que el riesgo aún es aceptable. </v>
      </c>
      <c r="W21" s="52" t="s">
        <v>118</v>
      </c>
      <c r="X21" s="52" t="s">
        <v>230</v>
      </c>
      <c r="Y21" s="52"/>
      <c r="Z21" s="52"/>
      <c r="AA21" s="52"/>
      <c r="AB21" s="53" t="s">
        <v>377</v>
      </c>
      <c r="AC21" s="52" t="s">
        <v>117</v>
      </c>
      <c r="AD21" s="44" t="s">
        <v>320</v>
      </c>
      <c r="AE21" s="44" t="s">
        <v>689</v>
      </c>
      <c r="AF21" s="44" t="s">
        <v>320</v>
      </c>
      <c r="AG21" s="44" t="s">
        <v>690</v>
      </c>
      <c r="AH21" s="44" t="s">
        <v>320</v>
      </c>
      <c r="AI21" s="238">
        <v>3</v>
      </c>
      <c r="AJ21" s="238"/>
      <c r="AK21" s="239">
        <f t="shared" si="8"/>
        <v>0</v>
      </c>
      <c r="AL21" s="209"/>
      <c r="AM21" s="111"/>
    </row>
    <row r="22" spans="1:39" ht="101.1" customHeight="1">
      <c r="A22" s="97">
        <f t="shared" si="9"/>
        <v>15</v>
      </c>
      <c r="B22" s="122" t="s">
        <v>503</v>
      </c>
      <c r="C22" s="122" t="s">
        <v>9</v>
      </c>
      <c r="D22" s="101" t="s">
        <v>250</v>
      </c>
      <c r="E22" s="397"/>
      <c r="F22" s="135" t="s">
        <v>117</v>
      </c>
      <c r="G22" s="44" t="s">
        <v>309</v>
      </c>
      <c r="H22" s="44" t="s">
        <v>147</v>
      </c>
      <c r="I22" s="44" t="s">
        <v>380</v>
      </c>
      <c r="J22" s="51" t="s">
        <v>379</v>
      </c>
      <c r="K22" s="44" t="s">
        <v>381</v>
      </c>
      <c r="L22" s="44" t="s">
        <v>469</v>
      </c>
      <c r="M22" s="44" t="s">
        <v>470</v>
      </c>
      <c r="N22" s="52">
        <v>8</v>
      </c>
      <c r="O22" s="52"/>
      <c r="P22" s="52">
        <v>1</v>
      </c>
      <c r="Q22" s="52">
        <f t="shared" si="4"/>
        <v>0</v>
      </c>
      <c r="R22" s="52" t="str">
        <f t="shared" si="5"/>
        <v>Bajo</v>
      </c>
      <c r="S22" s="52">
        <v>10</v>
      </c>
      <c r="T22" s="52">
        <f t="shared" si="6"/>
        <v>0</v>
      </c>
      <c r="U22" s="52" t="str">
        <f t="shared" si="7"/>
        <v>IV</v>
      </c>
      <c r="V22" s="44" t="str">
        <f>VLOOKUP(U22,Criterios!$A$18:$E$21,3,FALSE)</f>
        <v xml:space="preserve">ACEPTABLE Mantener las medidas de control existentes, pero se deberían considerar soluciones o mejoras y se deben hacer comprobaciones periódicas para asegurar que el riesgo aún es aceptable. </v>
      </c>
      <c r="W22" s="52" t="s">
        <v>118</v>
      </c>
      <c r="X22" s="52" t="s">
        <v>230</v>
      </c>
      <c r="Y22" s="52"/>
      <c r="Z22" s="52"/>
      <c r="AA22" s="52"/>
      <c r="AB22" s="53" t="s">
        <v>382</v>
      </c>
      <c r="AC22" s="52" t="s">
        <v>117</v>
      </c>
      <c r="AD22" s="44" t="s">
        <v>320</v>
      </c>
      <c r="AE22" s="44" t="s">
        <v>383</v>
      </c>
      <c r="AF22" s="44" t="s">
        <v>384</v>
      </c>
      <c r="AG22" s="44" t="s">
        <v>652</v>
      </c>
      <c r="AH22" s="44" t="s">
        <v>320</v>
      </c>
      <c r="AI22" s="238">
        <v>5</v>
      </c>
      <c r="AJ22" s="238"/>
      <c r="AK22" s="239">
        <f t="shared" si="8"/>
        <v>0</v>
      </c>
      <c r="AL22" s="209"/>
      <c r="AM22" s="111"/>
    </row>
    <row r="23" spans="1:39" ht="101.1" customHeight="1">
      <c r="A23" s="97">
        <f t="shared" si="9"/>
        <v>16</v>
      </c>
      <c r="B23" s="122" t="s">
        <v>503</v>
      </c>
      <c r="C23" s="122" t="s">
        <v>9</v>
      </c>
      <c r="D23" s="101" t="s">
        <v>250</v>
      </c>
      <c r="E23" s="397"/>
      <c r="F23" s="135" t="s">
        <v>117</v>
      </c>
      <c r="G23" s="44" t="s">
        <v>310</v>
      </c>
      <c r="H23" s="44" t="s">
        <v>299</v>
      </c>
      <c r="I23" s="44" t="s">
        <v>245</v>
      </c>
      <c r="J23" s="51" t="s">
        <v>385</v>
      </c>
      <c r="K23" s="44" t="s">
        <v>386</v>
      </c>
      <c r="L23" s="44" t="s">
        <v>387</v>
      </c>
      <c r="M23" s="44" t="s">
        <v>471</v>
      </c>
      <c r="N23" s="52">
        <v>8</v>
      </c>
      <c r="O23" s="52">
        <v>2</v>
      </c>
      <c r="P23" s="52">
        <v>3</v>
      </c>
      <c r="Q23" s="52">
        <f t="shared" si="4"/>
        <v>6</v>
      </c>
      <c r="R23" s="52" t="str">
        <f t="shared" si="5"/>
        <v>Medio</v>
      </c>
      <c r="S23" s="52">
        <v>10</v>
      </c>
      <c r="T23" s="52">
        <f t="shared" si="6"/>
        <v>60</v>
      </c>
      <c r="U23" s="52" t="str">
        <f t="shared" si="7"/>
        <v>III</v>
      </c>
      <c r="V23" s="44" t="str">
        <f>VLOOKUP(U23,Criterios!$A$18:$E$21,3,FALSE)</f>
        <v>MEJORABLE Mejorar si es posible. Sería conveniente justificar la intervención y su rentabilidad.</v>
      </c>
      <c r="W23" s="52" t="s">
        <v>118</v>
      </c>
      <c r="X23" s="52" t="s">
        <v>230</v>
      </c>
      <c r="Y23" s="52"/>
      <c r="Z23" s="52"/>
      <c r="AA23" s="52"/>
      <c r="AB23" s="53" t="s">
        <v>389</v>
      </c>
      <c r="AC23" s="52" t="s">
        <v>117</v>
      </c>
      <c r="AD23" s="44" t="s">
        <v>320</v>
      </c>
      <c r="AE23" s="43" t="s">
        <v>653</v>
      </c>
      <c r="AF23" s="43" t="s">
        <v>654</v>
      </c>
      <c r="AG23" s="43" t="s">
        <v>657</v>
      </c>
      <c r="AH23" s="43" t="s">
        <v>320</v>
      </c>
      <c r="AI23" s="241">
        <v>13</v>
      </c>
      <c r="AJ23" s="238"/>
      <c r="AK23" s="239">
        <f t="shared" si="8"/>
        <v>0</v>
      </c>
      <c r="AL23" s="209"/>
      <c r="AM23" s="111"/>
    </row>
    <row r="24" spans="1:39" ht="101.1" customHeight="1">
      <c r="A24" s="97">
        <f t="shared" si="9"/>
        <v>17</v>
      </c>
      <c r="B24" s="122" t="s">
        <v>503</v>
      </c>
      <c r="C24" s="122" t="s">
        <v>9</v>
      </c>
      <c r="D24" s="101" t="s">
        <v>250</v>
      </c>
      <c r="E24" s="397"/>
      <c r="F24" s="135" t="s">
        <v>117</v>
      </c>
      <c r="G24" s="44" t="s">
        <v>310</v>
      </c>
      <c r="H24" s="44" t="s">
        <v>224</v>
      </c>
      <c r="I24" s="44" t="s">
        <v>612</v>
      </c>
      <c r="J24" s="51" t="s">
        <v>385</v>
      </c>
      <c r="K24" s="44" t="s">
        <v>280</v>
      </c>
      <c r="L24" s="43" t="s">
        <v>294</v>
      </c>
      <c r="M24" s="44" t="s">
        <v>471</v>
      </c>
      <c r="N24" s="52">
        <v>2</v>
      </c>
      <c r="O24" s="52">
        <v>2</v>
      </c>
      <c r="P24" s="52">
        <v>3</v>
      </c>
      <c r="Q24" s="52">
        <f t="shared" si="4"/>
        <v>6</v>
      </c>
      <c r="R24" s="52" t="str">
        <f t="shared" si="5"/>
        <v>Medio</v>
      </c>
      <c r="S24" s="52">
        <v>10</v>
      </c>
      <c r="T24" s="52">
        <f t="shared" si="6"/>
        <v>60</v>
      </c>
      <c r="U24" s="52" t="str">
        <f t="shared" si="7"/>
        <v>III</v>
      </c>
      <c r="V24" s="44" t="str">
        <f>VLOOKUP(U24,Criterios!$A$18:$E$21,3,FALSE)</f>
        <v>MEJORABLE Mejorar si es posible. Sería conveniente justificar la intervención y su rentabilidad.</v>
      </c>
      <c r="W24" s="52" t="s">
        <v>118</v>
      </c>
      <c r="X24" s="52" t="s">
        <v>230</v>
      </c>
      <c r="Y24" s="52"/>
      <c r="Z24" s="52"/>
      <c r="AA24" s="52"/>
      <c r="AB24" s="53" t="s">
        <v>389</v>
      </c>
      <c r="AC24" s="52" t="s">
        <v>117</v>
      </c>
      <c r="AD24" s="44" t="s">
        <v>320</v>
      </c>
      <c r="AE24" s="44" t="s">
        <v>320</v>
      </c>
      <c r="AF24" s="44" t="s">
        <v>613</v>
      </c>
      <c r="AG24" s="43" t="s">
        <v>680</v>
      </c>
      <c r="AH24" s="44" t="s">
        <v>390</v>
      </c>
      <c r="AI24" s="238">
        <v>7</v>
      </c>
      <c r="AJ24" s="238"/>
      <c r="AK24" s="239">
        <f t="shared" si="8"/>
        <v>0</v>
      </c>
      <c r="AL24" s="209"/>
      <c r="AM24" s="111"/>
    </row>
    <row r="25" spans="1:39" ht="101.1" customHeight="1">
      <c r="A25" s="97">
        <f t="shared" si="9"/>
        <v>18</v>
      </c>
      <c r="B25" s="122" t="s">
        <v>503</v>
      </c>
      <c r="C25" s="122" t="s">
        <v>9</v>
      </c>
      <c r="D25" s="101" t="s">
        <v>250</v>
      </c>
      <c r="E25" s="397"/>
      <c r="F25" s="135" t="s">
        <v>117</v>
      </c>
      <c r="G25" s="44" t="s">
        <v>310</v>
      </c>
      <c r="H25" s="44" t="s">
        <v>168</v>
      </c>
      <c r="I25" s="44" t="s">
        <v>251</v>
      </c>
      <c r="J25" s="51" t="s">
        <v>385</v>
      </c>
      <c r="K25" s="44" t="s">
        <v>328</v>
      </c>
      <c r="L25" s="44" t="s">
        <v>295</v>
      </c>
      <c r="M25" s="44" t="s">
        <v>471</v>
      </c>
      <c r="N25" s="52">
        <v>2</v>
      </c>
      <c r="O25" s="52"/>
      <c r="P25" s="52">
        <v>3</v>
      </c>
      <c r="Q25" s="52">
        <f t="shared" si="4"/>
        <v>0</v>
      </c>
      <c r="R25" s="52" t="str">
        <f t="shared" si="5"/>
        <v>Bajo</v>
      </c>
      <c r="S25" s="52">
        <v>10</v>
      </c>
      <c r="T25" s="52">
        <f t="shared" si="6"/>
        <v>0</v>
      </c>
      <c r="U25" s="52" t="str">
        <f t="shared" si="7"/>
        <v>IV</v>
      </c>
      <c r="V25" s="44" t="str">
        <f>VLOOKUP(U25,Criterios!$A$18:$E$21,3,FALSE)</f>
        <v xml:space="preserve">ACEPTABLE Mantener las medidas de control existentes, pero se deberían considerar soluciones o mejoras y se deben hacer comprobaciones periódicas para asegurar que el riesgo aún es aceptable. </v>
      </c>
      <c r="W25" s="52" t="s">
        <v>118</v>
      </c>
      <c r="X25" s="52" t="s">
        <v>230</v>
      </c>
      <c r="Y25" s="52"/>
      <c r="Z25" s="52"/>
      <c r="AA25" s="52"/>
      <c r="AB25" s="53" t="s">
        <v>389</v>
      </c>
      <c r="AC25" s="52" t="s">
        <v>117</v>
      </c>
      <c r="AD25" s="44" t="s">
        <v>320</v>
      </c>
      <c r="AE25" s="44" t="s">
        <v>320</v>
      </c>
      <c r="AF25" s="44" t="s">
        <v>392</v>
      </c>
      <c r="AG25" s="43" t="s">
        <v>656</v>
      </c>
      <c r="AH25" s="44" t="s">
        <v>390</v>
      </c>
      <c r="AI25" s="238">
        <v>11</v>
      </c>
      <c r="AJ25" s="238"/>
      <c r="AK25" s="239">
        <f t="shared" si="8"/>
        <v>0</v>
      </c>
      <c r="AL25" s="209"/>
      <c r="AM25" s="111"/>
    </row>
    <row r="26" spans="1:39" ht="101.1" customHeight="1">
      <c r="A26" s="97">
        <f t="shared" si="9"/>
        <v>19</v>
      </c>
      <c r="B26" s="122" t="s">
        <v>503</v>
      </c>
      <c r="C26" s="122" t="s">
        <v>9</v>
      </c>
      <c r="D26" s="101" t="s">
        <v>250</v>
      </c>
      <c r="E26" s="397"/>
      <c r="F26" s="135" t="s">
        <v>117</v>
      </c>
      <c r="G26" s="44" t="s">
        <v>311</v>
      </c>
      <c r="H26" s="44" t="s">
        <v>394</v>
      </c>
      <c r="I26" s="44" t="s">
        <v>614</v>
      </c>
      <c r="J26" s="51" t="s">
        <v>395</v>
      </c>
      <c r="K26" s="44" t="s">
        <v>474</v>
      </c>
      <c r="L26" s="44" t="s">
        <v>396</v>
      </c>
      <c r="M26" s="44" t="s">
        <v>296</v>
      </c>
      <c r="N26" s="52">
        <v>8</v>
      </c>
      <c r="O26" s="52">
        <v>2</v>
      </c>
      <c r="P26" s="52">
        <v>2</v>
      </c>
      <c r="Q26" s="52">
        <f t="shared" si="4"/>
        <v>4</v>
      </c>
      <c r="R26" s="52" t="str">
        <f t="shared" si="5"/>
        <v>Bajo</v>
      </c>
      <c r="S26" s="52">
        <v>10</v>
      </c>
      <c r="T26" s="52">
        <f t="shared" si="6"/>
        <v>40</v>
      </c>
      <c r="U26" s="52" t="str">
        <f t="shared" si="7"/>
        <v>III</v>
      </c>
      <c r="V26" s="44" t="str">
        <f>VLOOKUP(U26,Criterios!$A$18:$E$21,3,FALSE)</f>
        <v>MEJORABLE Mejorar si es posible. Sería conveniente justificar la intervención y su rentabilidad.</v>
      </c>
      <c r="W26" s="52" t="s">
        <v>118</v>
      </c>
      <c r="X26" s="52" t="s">
        <v>230</v>
      </c>
      <c r="Y26" s="52"/>
      <c r="Z26" s="52"/>
      <c r="AA26" s="52"/>
      <c r="AB26" s="53" t="s">
        <v>397</v>
      </c>
      <c r="AC26" s="52" t="s">
        <v>117</v>
      </c>
      <c r="AD26" s="44" t="s">
        <v>320</v>
      </c>
      <c r="AE26" s="44" t="s">
        <v>398</v>
      </c>
      <c r="AF26" s="44" t="s">
        <v>399</v>
      </c>
      <c r="AG26" s="44" t="s">
        <v>681</v>
      </c>
      <c r="AH26" s="44" t="s">
        <v>320</v>
      </c>
      <c r="AI26" s="238">
        <v>6</v>
      </c>
      <c r="AJ26" s="238"/>
      <c r="AK26" s="239">
        <f t="shared" si="8"/>
        <v>0</v>
      </c>
      <c r="AL26" s="209"/>
      <c r="AM26" s="111"/>
    </row>
    <row r="27" spans="1:39" ht="101.1" customHeight="1">
      <c r="A27" s="97">
        <f t="shared" si="9"/>
        <v>20</v>
      </c>
      <c r="B27" s="122" t="s">
        <v>503</v>
      </c>
      <c r="C27" s="122" t="s">
        <v>9</v>
      </c>
      <c r="D27" s="101" t="s">
        <v>250</v>
      </c>
      <c r="E27" s="397"/>
      <c r="F27" s="135" t="s">
        <v>117</v>
      </c>
      <c r="G27" s="44" t="s">
        <v>312</v>
      </c>
      <c r="H27" s="44" t="s">
        <v>196</v>
      </c>
      <c r="I27" s="44" t="s">
        <v>249</v>
      </c>
      <c r="J27" s="51" t="s">
        <v>401</v>
      </c>
      <c r="K27" s="44" t="s">
        <v>328</v>
      </c>
      <c r="L27" s="44" t="s">
        <v>282</v>
      </c>
      <c r="M27" s="44" t="s">
        <v>475</v>
      </c>
      <c r="N27" s="52">
        <v>2</v>
      </c>
      <c r="O27" s="52">
        <v>2</v>
      </c>
      <c r="P27" s="52">
        <v>2</v>
      </c>
      <c r="Q27" s="52">
        <f t="shared" si="4"/>
        <v>4</v>
      </c>
      <c r="R27" s="52" t="str">
        <f t="shared" si="5"/>
        <v>Bajo</v>
      </c>
      <c r="S27" s="52">
        <v>10</v>
      </c>
      <c r="T27" s="52">
        <f t="shared" si="6"/>
        <v>40</v>
      </c>
      <c r="U27" s="52" t="str">
        <f t="shared" si="7"/>
        <v>III</v>
      </c>
      <c r="V27" s="44" t="str">
        <f>VLOOKUP(U27,Criterios!$A$18:$E$21,3,FALSE)</f>
        <v>MEJORABLE Mejorar si es posible. Sería conveniente justificar la intervención y su rentabilidad.</v>
      </c>
      <c r="W27" s="52" t="s">
        <v>118</v>
      </c>
      <c r="X27" s="52" t="s">
        <v>230</v>
      </c>
      <c r="Y27" s="52"/>
      <c r="Z27" s="52"/>
      <c r="AA27" s="52"/>
      <c r="AB27" s="53" t="s">
        <v>403</v>
      </c>
      <c r="AC27" s="52" t="s">
        <v>117</v>
      </c>
      <c r="AD27" s="44" t="s">
        <v>320</v>
      </c>
      <c r="AE27" s="44" t="s">
        <v>320</v>
      </c>
      <c r="AF27" s="44" t="s">
        <v>320</v>
      </c>
      <c r="AG27" s="44" t="s">
        <v>684</v>
      </c>
      <c r="AH27" s="44" t="s">
        <v>320</v>
      </c>
      <c r="AI27" s="238">
        <v>3</v>
      </c>
      <c r="AJ27" s="238"/>
      <c r="AK27" s="239">
        <f t="shared" si="8"/>
        <v>0</v>
      </c>
      <c r="AL27" s="209"/>
      <c r="AM27" s="111"/>
    </row>
    <row r="28" spans="1:39" ht="101.1" customHeight="1">
      <c r="A28" s="97">
        <f t="shared" si="9"/>
        <v>21</v>
      </c>
      <c r="B28" s="122" t="s">
        <v>503</v>
      </c>
      <c r="C28" s="122" t="s">
        <v>9</v>
      </c>
      <c r="D28" s="101" t="s">
        <v>250</v>
      </c>
      <c r="E28" s="397"/>
      <c r="F28" s="135" t="s">
        <v>117</v>
      </c>
      <c r="G28" s="44" t="s">
        <v>313</v>
      </c>
      <c r="H28" s="44" t="s">
        <v>225</v>
      </c>
      <c r="I28" s="44" t="s">
        <v>404</v>
      </c>
      <c r="J28" s="51" t="s">
        <v>405</v>
      </c>
      <c r="K28" s="44" t="s">
        <v>281</v>
      </c>
      <c r="L28" s="44" t="s">
        <v>290</v>
      </c>
      <c r="M28" s="44" t="s">
        <v>476</v>
      </c>
      <c r="N28" s="52">
        <v>8</v>
      </c>
      <c r="O28" s="52">
        <v>2</v>
      </c>
      <c r="P28" s="52">
        <v>2</v>
      </c>
      <c r="Q28" s="52">
        <f t="shared" si="4"/>
        <v>4</v>
      </c>
      <c r="R28" s="52" t="str">
        <f t="shared" si="5"/>
        <v>Bajo</v>
      </c>
      <c r="S28" s="52">
        <v>10</v>
      </c>
      <c r="T28" s="52">
        <f t="shared" si="6"/>
        <v>40</v>
      </c>
      <c r="U28" s="52" t="str">
        <f t="shared" si="7"/>
        <v>III</v>
      </c>
      <c r="V28" s="44" t="str">
        <f>VLOOKUP(U28,Criterios!$A$18:$E$21,3,FALSE)</f>
        <v>MEJORABLE Mejorar si es posible. Sería conveniente justificar la intervención y su rentabilidad.</v>
      </c>
      <c r="W28" s="52" t="s">
        <v>118</v>
      </c>
      <c r="X28" s="52" t="s">
        <v>230</v>
      </c>
      <c r="Y28" s="52"/>
      <c r="Z28" s="52"/>
      <c r="AA28" s="52"/>
      <c r="AB28" s="53" t="s">
        <v>402</v>
      </c>
      <c r="AC28" s="52" t="s">
        <v>117</v>
      </c>
      <c r="AD28" s="44" t="s">
        <v>320</v>
      </c>
      <c r="AE28" s="44" t="s">
        <v>320</v>
      </c>
      <c r="AF28" s="44" t="s">
        <v>406</v>
      </c>
      <c r="AG28" s="44" t="s">
        <v>686</v>
      </c>
      <c r="AH28" s="44" t="s">
        <v>320</v>
      </c>
      <c r="AI28" s="238">
        <v>4</v>
      </c>
      <c r="AJ28" s="238"/>
      <c r="AK28" s="239">
        <f t="shared" si="8"/>
        <v>0</v>
      </c>
      <c r="AL28" s="209"/>
      <c r="AM28" s="111"/>
    </row>
    <row r="29" spans="1:39" ht="101.1" customHeight="1">
      <c r="A29" s="97">
        <f t="shared" si="9"/>
        <v>22</v>
      </c>
      <c r="B29" s="122" t="s">
        <v>503</v>
      </c>
      <c r="C29" s="122" t="s">
        <v>9</v>
      </c>
      <c r="D29" s="101" t="s">
        <v>250</v>
      </c>
      <c r="E29" s="397"/>
      <c r="F29" s="135" t="s">
        <v>117</v>
      </c>
      <c r="G29" s="44" t="s">
        <v>313</v>
      </c>
      <c r="H29" s="44" t="s">
        <v>194</v>
      </c>
      <c r="I29" s="44" t="s">
        <v>248</v>
      </c>
      <c r="J29" s="51" t="s">
        <v>405</v>
      </c>
      <c r="K29" s="44" t="s">
        <v>281</v>
      </c>
      <c r="L29" s="44" t="s">
        <v>271</v>
      </c>
      <c r="M29" s="44" t="s">
        <v>476</v>
      </c>
      <c r="N29" s="52">
        <v>8</v>
      </c>
      <c r="O29" s="52">
        <v>2</v>
      </c>
      <c r="P29" s="52">
        <v>2</v>
      </c>
      <c r="Q29" s="52">
        <f t="shared" si="4"/>
        <v>4</v>
      </c>
      <c r="R29" s="52" t="str">
        <f t="shared" si="5"/>
        <v>Bajo</v>
      </c>
      <c r="S29" s="52">
        <v>10</v>
      </c>
      <c r="T29" s="52">
        <f t="shared" si="6"/>
        <v>40</v>
      </c>
      <c r="U29" s="52" t="str">
        <f t="shared" si="7"/>
        <v>III</v>
      </c>
      <c r="V29" s="44" t="str">
        <f>VLOOKUP(U29,Criterios!$A$18:$E$21,3,FALSE)</f>
        <v>MEJORABLE Mejorar si es posible. Sería conveniente justificar la intervención y su rentabilidad.</v>
      </c>
      <c r="W29" s="52" t="s">
        <v>118</v>
      </c>
      <c r="X29" s="52" t="s">
        <v>230</v>
      </c>
      <c r="Y29" s="52"/>
      <c r="Z29" s="52"/>
      <c r="AA29" s="52"/>
      <c r="AB29" s="53" t="s">
        <v>402</v>
      </c>
      <c r="AC29" s="52" t="s">
        <v>117</v>
      </c>
      <c r="AD29" s="44" t="s">
        <v>320</v>
      </c>
      <c r="AE29" s="44" t="s">
        <v>320</v>
      </c>
      <c r="AF29" s="44" t="s">
        <v>406</v>
      </c>
      <c r="AG29" s="44" t="s">
        <v>686</v>
      </c>
      <c r="AH29" s="44" t="s">
        <v>320</v>
      </c>
      <c r="AI29" s="238">
        <v>4</v>
      </c>
      <c r="AJ29" s="238"/>
      <c r="AK29" s="239">
        <f t="shared" si="8"/>
        <v>0</v>
      </c>
      <c r="AL29" s="209"/>
      <c r="AM29" s="111"/>
    </row>
    <row r="30" spans="1:39" ht="101.1" customHeight="1">
      <c r="A30" s="97">
        <f t="shared" si="9"/>
        <v>23</v>
      </c>
      <c r="B30" s="122" t="s">
        <v>503</v>
      </c>
      <c r="C30" s="122" t="s">
        <v>9</v>
      </c>
      <c r="D30" s="101" t="s">
        <v>250</v>
      </c>
      <c r="E30" s="397"/>
      <c r="F30" s="135" t="s">
        <v>117</v>
      </c>
      <c r="G30" s="44" t="s">
        <v>307</v>
      </c>
      <c r="H30" s="44" t="s">
        <v>207</v>
      </c>
      <c r="I30" s="44" t="s">
        <v>269</v>
      </c>
      <c r="J30" s="51" t="s">
        <v>407</v>
      </c>
      <c r="K30" s="44" t="s">
        <v>477</v>
      </c>
      <c r="L30" s="44" t="s">
        <v>287</v>
      </c>
      <c r="M30" s="44" t="s">
        <v>478</v>
      </c>
      <c r="N30" s="52">
        <v>8</v>
      </c>
      <c r="O30" s="52">
        <v>2</v>
      </c>
      <c r="P30" s="52">
        <v>2</v>
      </c>
      <c r="Q30" s="52">
        <f t="shared" si="4"/>
        <v>4</v>
      </c>
      <c r="R30" s="52" t="str">
        <f t="shared" si="5"/>
        <v>Bajo</v>
      </c>
      <c r="S30" s="52">
        <v>10</v>
      </c>
      <c r="T30" s="52">
        <f t="shared" si="6"/>
        <v>40</v>
      </c>
      <c r="U30" s="52" t="str">
        <f t="shared" si="7"/>
        <v>III</v>
      </c>
      <c r="V30" s="44" t="str">
        <f>VLOOKUP(U30,Criterios!$A$18:$E$21,3,FALSE)</f>
        <v>MEJORABLE Mejorar si es posible. Sería conveniente justificar la intervención y su rentabilidad.</v>
      </c>
      <c r="W30" s="52" t="s">
        <v>118</v>
      </c>
      <c r="X30" s="52" t="s">
        <v>230</v>
      </c>
      <c r="Y30" s="52"/>
      <c r="Z30" s="52"/>
      <c r="AA30" s="52"/>
      <c r="AB30" s="53" t="s">
        <v>408</v>
      </c>
      <c r="AC30" s="52" t="s">
        <v>117</v>
      </c>
      <c r="AD30" s="44" t="s">
        <v>320</v>
      </c>
      <c r="AE30" s="44" t="s">
        <v>410</v>
      </c>
      <c r="AF30" s="44" t="s">
        <v>411</v>
      </c>
      <c r="AG30" s="44" t="s">
        <v>658</v>
      </c>
      <c r="AH30" s="44" t="s">
        <v>320</v>
      </c>
      <c r="AI30" s="238">
        <v>5</v>
      </c>
      <c r="AJ30" s="238"/>
      <c r="AK30" s="239">
        <f t="shared" si="8"/>
        <v>0</v>
      </c>
      <c r="AL30" s="209"/>
      <c r="AM30" s="111" t="s">
        <v>292</v>
      </c>
    </row>
    <row r="31" spans="1:39" ht="101.1" customHeight="1" thickBot="1">
      <c r="A31" s="98">
        <f t="shared" si="9"/>
        <v>24</v>
      </c>
      <c r="B31" s="99" t="s">
        <v>503</v>
      </c>
      <c r="C31" s="99" t="s">
        <v>9</v>
      </c>
      <c r="D31" s="102" t="s">
        <v>250</v>
      </c>
      <c r="E31" s="398"/>
      <c r="F31" s="136" t="s">
        <v>117</v>
      </c>
      <c r="G31" s="112" t="s">
        <v>307</v>
      </c>
      <c r="H31" s="112" t="s">
        <v>208</v>
      </c>
      <c r="I31" s="112" t="s">
        <v>270</v>
      </c>
      <c r="J31" s="137" t="s">
        <v>407</v>
      </c>
      <c r="K31" s="112" t="s">
        <v>477</v>
      </c>
      <c r="L31" s="112" t="s">
        <v>297</v>
      </c>
      <c r="M31" s="112" t="s">
        <v>479</v>
      </c>
      <c r="N31" s="113">
        <v>8</v>
      </c>
      <c r="O31" s="113">
        <v>2</v>
      </c>
      <c r="P31" s="113">
        <v>2</v>
      </c>
      <c r="Q31" s="113">
        <f t="shared" si="4"/>
        <v>4</v>
      </c>
      <c r="R31" s="113" t="str">
        <f t="shared" si="5"/>
        <v>Bajo</v>
      </c>
      <c r="S31" s="113">
        <v>10</v>
      </c>
      <c r="T31" s="113">
        <f t="shared" si="6"/>
        <v>40</v>
      </c>
      <c r="U31" s="113" t="str">
        <f t="shared" si="7"/>
        <v>III</v>
      </c>
      <c r="V31" s="112" t="str">
        <f>VLOOKUP(U31,Criterios!$A$18:$E$21,3,FALSE)</f>
        <v>MEJORABLE Mejorar si es posible. Sería conveniente justificar la intervención y su rentabilidad.</v>
      </c>
      <c r="W31" s="113" t="s">
        <v>118</v>
      </c>
      <c r="X31" s="113" t="s">
        <v>230</v>
      </c>
      <c r="Y31" s="113"/>
      <c r="Z31" s="113"/>
      <c r="AA31" s="113"/>
      <c r="AB31" s="138" t="s">
        <v>409</v>
      </c>
      <c r="AC31" s="113" t="s">
        <v>117</v>
      </c>
      <c r="AD31" s="112" t="s">
        <v>320</v>
      </c>
      <c r="AE31" s="112" t="s">
        <v>410</v>
      </c>
      <c r="AF31" s="112" t="s">
        <v>411</v>
      </c>
      <c r="AG31" s="44" t="s">
        <v>658</v>
      </c>
      <c r="AH31" s="112" t="s">
        <v>320</v>
      </c>
      <c r="AI31" s="238">
        <v>5</v>
      </c>
      <c r="AJ31" s="238"/>
      <c r="AK31" s="239">
        <f t="shared" si="8"/>
        <v>0</v>
      </c>
      <c r="AL31" s="210"/>
      <c r="AM31" s="114"/>
    </row>
    <row r="32" spans="1:39" ht="101.1" customHeight="1">
      <c r="A32" s="95">
        <f t="shared" si="9"/>
        <v>25</v>
      </c>
      <c r="B32" s="96" t="s">
        <v>503</v>
      </c>
      <c r="C32" s="96" t="s">
        <v>253</v>
      </c>
      <c r="D32" s="100" t="s">
        <v>506</v>
      </c>
      <c r="E32" s="332" t="s">
        <v>505</v>
      </c>
      <c r="F32" s="105" t="s">
        <v>117</v>
      </c>
      <c r="G32" s="106" t="s">
        <v>119</v>
      </c>
      <c r="H32" s="107" t="s">
        <v>129</v>
      </c>
      <c r="I32" s="108" t="s">
        <v>596</v>
      </c>
      <c r="J32" s="134" t="s">
        <v>598</v>
      </c>
      <c r="K32" s="108" t="s">
        <v>701</v>
      </c>
      <c r="L32" s="108" t="s">
        <v>702</v>
      </c>
      <c r="M32" s="108" t="s">
        <v>703</v>
      </c>
      <c r="N32" s="109">
        <v>8</v>
      </c>
      <c r="O32" s="109">
        <v>2</v>
      </c>
      <c r="P32" s="109">
        <v>2</v>
      </c>
      <c r="Q32" s="109">
        <f t="shared" si="4"/>
        <v>4</v>
      </c>
      <c r="R32" s="109" t="str">
        <f t="shared" si="5"/>
        <v>Bajo</v>
      </c>
      <c r="S32" s="109">
        <v>10</v>
      </c>
      <c r="T32" s="109">
        <f t="shared" si="6"/>
        <v>40</v>
      </c>
      <c r="U32" s="109" t="str">
        <f t="shared" si="7"/>
        <v>III</v>
      </c>
      <c r="V32" s="107" t="str">
        <f>VLOOKUP(U32,Criterios!$A$18:$E$21,3,FALSE)</f>
        <v>MEJORABLE Mejorar si es posible. Sería conveniente justificar la intervención y su rentabilidad.</v>
      </c>
      <c r="W32" s="109" t="s">
        <v>118</v>
      </c>
      <c r="X32" s="109" t="s">
        <v>230</v>
      </c>
      <c r="Y32" s="109"/>
      <c r="Z32" s="109"/>
      <c r="AA32" s="109"/>
      <c r="AB32" s="134" t="s">
        <v>597</v>
      </c>
      <c r="AC32" s="109" t="s">
        <v>117</v>
      </c>
      <c r="AD32" s="106" t="s">
        <v>320</v>
      </c>
      <c r="AE32" s="106" t="s">
        <v>320</v>
      </c>
      <c r="AF32" s="106" t="s">
        <v>320</v>
      </c>
      <c r="AG32" s="107" t="s">
        <v>704</v>
      </c>
      <c r="AH32" s="107" t="s">
        <v>599</v>
      </c>
      <c r="AI32" s="238">
        <v>2</v>
      </c>
      <c r="AJ32" s="238"/>
      <c r="AK32" s="239">
        <f t="shared" si="8"/>
        <v>0</v>
      </c>
      <c r="AL32" s="208"/>
      <c r="AM32" s="110"/>
    </row>
    <row r="33" spans="1:39" ht="101.1" customHeight="1">
      <c r="A33" s="97">
        <f t="shared" si="9"/>
        <v>26</v>
      </c>
      <c r="B33" s="122" t="s">
        <v>503</v>
      </c>
      <c r="C33" s="122" t="s">
        <v>253</v>
      </c>
      <c r="D33" s="101" t="s">
        <v>506</v>
      </c>
      <c r="E33" s="333"/>
      <c r="F33" s="135" t="s">
        <v>117</v>
      </c>
      <c r="G33" s="54" t="s">
        <v>119</v>
      </c>
      <c r="H33" s="44" t="s">
        <v>130</v>
      </c>
      <c r="I33" s="43" t="s">
        <v>609</v>
      </c>
      <c r="J33" s="51" t="s">
        <v>322</v>
      </c>
      <c r="K33" s="43" t="s">
        <v>289</v>
      </c>
      <c r="L33" s="43" t="s">
        <v>323</v>
      </c>
      <c r="M33" s="43" t="s">
        <v>324</v>
      </c>
      <c r="N33" s="52">
        <v>8</v>
      </c>
      <c r="O33" s="52">
        <v>2</v>
      </c>
      <c r="P33" s="52">
        <v>3</v>
      </c>
      <c r="Q33" s="52">
        <f t="shared" si="4"/>
        <v>6</v>
      </c>
      <c r="R33" s="52" t="str">
        <f t="shared" si="5"/>
        <v>Medio</v>
      </c>
      <c r="S33" s="52">
        <v>10</v>
      </c>
      <c r="T33" s="52">
        <f t="shared" si="6"/>
        <v>60</v>
      </c>
      <c r="U33" s="52" t="str">
        <f t="shared" si="7"/>
        <v>III</v>
      </c>
      <c r="V33" s="44" t="str">
        <f>VLOOKUP(U33,Criterios!$A$18:$E$21,3,FALSE)</f>
        <v>MEJORABLE Mejorar si es posible. Sería conveniente justificar la intervención y su rentabilidad.</v>
      </c>
      <c r="W33" s="52" t="s">
        <v>118</v>
      </c>
      <c r="X33" s="52" t="s">
        <v>230</v>
      </c>
      <c r="Y33" s="52"/>
      <c r="Z33" s="52"/>
      <c r="AA33" s="52"/>
      <c r="AB33" s="53" t="s">
        <v>325</v>
      </c>
      <c r="AC33" s="52" t="s">
        <v>117</v>
      </c>
      <c r="AD33" s="44" t="s">
        <v>320</v>
      </c>
      <c r="AE33" s="44" t="s">
        <v>320</v>
      </c>
      <c r="AF33" s="44" t="s">
        <v>326</v>
      </c>
      <c r="AG33" s="44" t="s">
        <v>638</v>
      </c>
      <c r="AH33" s="44" t="s">
        <v>320</v>
      </c>
      <c r="AI33" s="238">
        <v>5</v>
      </c>
      <c r="AJ33" s="238"/>
      <c r="AK33" s="239">
        <f t="shared" si="8"/>
        <v>0</v>
      </c>
      <c r="AL33" s="209"/>
      <c r="AM33" s="111"/>
    </row>
    <row r="34" spans="1:39" ht="101.1" customHeight="1">
      <c r="A34" s="97">
        <f t="shared" si="9"/>
        <v>27</v>
      </c>
      <c r="B34" s="122" t="s">
        <v>503</v>
      </c>
      <c r="C34" s="122" t="s">
        <v>253</v>
      </c>
      <c r="D34" s="101" t="s">
        <v>506</v>
      </c>
      <c r="E34" s="333"/>
      <c r="F34" s="135" t="s">
        <v>117</v>
      </c>
      <c r="G34" s="54" t="s">
        <v>119</v>
      </c>
      <c r="H34" s="44" t="s">
        <v>135</v>
      </c>
      <c r="I34" s="43" t="s">
        <v>507</v>
      </c>
      <c r="J34" s="51" t="s">
        <v>508</v>
      </c>
      <c r="K34" s="43" t="s">
        <v>509</v>
      </c>
      <c r="L34" s="43" t="s">
        <v>510</v>
      </c>
      <c r="M34" s="43" t="s">
        <v>511</v>
      </c>
      <c r="N34" s="52">
        <v>8</v>
      </c>
      <c r="O34" s="52">
        <v>2</v>
      </c>
      <c r="P34" s="52">
        <v>1</v>
      </c>
      <c r="Q34" s="52">
        <f t="shared" ref="Q34" si="10">O34*P34</f>
        <v>2</v>
      </c>
      <c r="R34" s="52" t="str">
        <f t="shared" ref="R34" si="11">IF(Q34&gt;23,"Muy Alto ",IF(Q34&gt;9,"Alto",IF(Q34&gt;5,"Medio","Bajo")))</f>
        <v>Bajo</v>
      </c>
      <c r="S34" s="52">
        <v>10</v>
      </c>
      <c r="T34" s="52">
        <f t="shared" ref="T34" si="12">Q34*S34</f>
        <v>20</v>
      </c>
      <c r="U34" s="52" t="str">
        <f t="shared" ref="U34" si="13">IF(T34&gt;501,"I",IF(T34&gt;149,"II",IF(T34&gt;39,"III","IV")))</f>
        <v>IV</v>
      </c>
      <c r="V34" s="44" t="str">
        <f>VLOOKUP(U34,Criterios!$A$18:$E$21,3,FALSE)</f>
        <v xml:space="preserve">ACEPTABLE Mantener las medidas de control existentes, pero se deberían considerar soluciones o mejoras y se deben hacer comprobaciones periódicas para asegurar que el riesgo aún es aceptable. </v>
      </c>
      <c r="W34" s="52" t="s">
        <v>118</v>
      </c>
      <c r="X34" s="52" t="s">
        <v>230</v>
      </c>
      <c r="Y34" s="52"/>
      <c r="Z34" s="52"/>
      <c r="AA34" s="52"/>
      <c r="AB34" s="53" t="s">
        <v>508</v>
      </c>
      <c r="AC34" s="52" t="s">
        <v>117</v>
      </c>
      <c r="AD34" s="44" t="s">
        <v>320</v>
      </c>
      <c r="AE34" s="44" t="s">
        <v>320</v>
      </c>
      <c r="AF34" s="44" t="s">
        <v>608</v>
      </c>
      <c r="AG34" s="44" t="s">
        <v>671</v>
      </c>
      <c r="AH34" s="44" t="s">
        <v>607</v>
      </c>
      <c r="AI34" s="238">
        <v>3</v>
      </c>
      <c r="AJ34" s="238"/>
      <c r="AK34" s="239">
        <f t="shared" si="8"/>
        <v>0</v>
      </c>
      <c r="AL34" s="209"/>
      <c r="AM34" s="111"/>
    </row>
    <row r="35" spans="1:39" ht="101.1" customHeight="1">
      <c r="A35" s="97">
        <f t="shared" si="9"/>
        <v>28</v>
      </c>
      <c r="B35" s="122" t="s">
        <v>503</v>
      </c>
      <c r="C35" s="122" t="s">
        <v>253</v>
      </c>
      <c r="D35" s="101" t="s">
        <v>506</v>
      </c>
      <c r="E35" s="333"/>
      <c r="F35" s="135" t="s">
        <v>117</v>
      </c>
      <c r="G35" s="54" t="s">
        <v>122</v>
      </c>
      <c r="H35" s="44" t="s">
        <v>152</v>
      </c>
      <c r="I35" s="43" t="s">
        <v>412</v>
      </c>
      <c r="J35" s="51" t="s">
        <v>327</v>
      </c>
      <c r="K35" s="43" t="s">
        <v>328</v>
      </c>
      <c r="L35" s="43" t="s">
        <v>328</v>
      </c>
      <c r="M35" s="43" t="s">
        <v>329</v>
      </c>
      <c r="N35" s="52">
        <v>8</v>
      </c>
      <c r="O35" s="52"/>
      <c r="P35" s="52">
        <v>2</v>
      </c>
      <c r="Q35" s="52">
        <f t="shared" si="4"/>
        <v>0</v>
      </c>
      <c r="R35" s="52" t="str">
        <f t="shared" si="5"/>
        <v>Bajo</v>
      </c>
      <c r="S35" s="52">
        <v>10</v>
      </c>
      <c r="T35" s="52">
        <f t="shared" si="6"/>
        <v>0</v>
      </c>
      <c r="U35" s="52" t="str">
        <f t="shared" si="7"/>
        <v>IV</v>
      </c>
      <c r="V35" s="44" t="str">
        <f>VLOOKUP(U35,Criterios!$A$18:$E$21,3,FALSE)</f>
        <v xml:space="preserve">ACEPTABLE Mantener las medidas de control existentes, pero se deberían considerar soluciones o mejoras y se deben hacer comprobaciones periódicas para asegurar que el riesgo aún es aceptable. </v>
      </c>
      <c r="W35" s="52" t="s">
        <v>118</v>
      </c>
      <c r="X35" s="52" t="s">
        <v>230</v>
      </c>
      <c r="Y35" s="52"/>
      <c r="Z35" s="52"/>
      <c r="AA35" s="52"/>
      <c r="AB35" s="53" t="s">
        <v>330</v>
      </c>
      <c r="AC35" s="52" t="s">
        <v>117</v>
      </c>
      <c r="AD35" s="44" t="s">
        <v>320</v>
      </c>
      <c r="AE35" s="44" t="s">
        <v>320</v>
      </c>
      <c r="AF35" s="44" t="s">
        <v>320</v>
      </c>
      <c r="AG35" s="44" t="s">
        <v>697</v>
      </c>
      <c r="AH35" s="44" t="s">
        <v>320</v>
      </c>
      <c r="AI35" s="238">
        <v>2</v>
      </c>
      <c r="AJ35" s="238"/>
      <c r="AK35" s="239">
        <f t="shared" si="8"/>
        <v>0</v>
      </c>
      <c r="AL35" s="209"/>
      <c r="AM35" s="111"/>
    </row>
    <row r="36" spans="1:39" ht="101.1" customHeight="1">
      <c r="A36" s="97">
        <f t="shared" si="9"/>
        <v>29</v>
      </c>
      <c r="B36" s="122" t="s">
        <v>503</v>
      </c>
      <c r="C36" s="122" t="s">
        <v>253</v>
      </c>
      <c r="D36" s="101" t="s">
        <v>506</v>
      </c>
      <c r="E36" s="333"/>
      <c r="F36" s="135" t="s">
        <v>117</v>
      </c>
      <c r="G36" s="54" t="s">
        <v>122</v>
      </c>
      <c r="H36" s="44" t="s">
        <v>153</v>
      </c>
      <c r="I36" s="43" t="s">
        <v>332</v>
      </c>
      <c r="J36" s="51" t="s">
        <v>331</v>
      </c>
      <c r="K36" s="44" t="s">
        <v>278</v>
      </c>
      <c r="L36" s="44" t="s">
        <v>293</v>
      </c>
      <c r="M36" s="44" t="s">
        <v>467</v>
      </c>
      <c r="N36" s="52">
        <v>8</v>
      </c>
      <c r="O36" s="52">
        <v>2</v>
      </c>
      <c r="P36" s="52">
        <v>3</v>
      </c>
      <c r="Q36" s="52">
        <f t="shared" si="4"/>
        <v>6</v>
      </c>
      <c r="R36" s="52" t="str">
        <f t="shared" si="5"/>
        <v>Medio</v>
      </c>
      <c r="S36" s="52">
        <v>10</v>
      </c>
      <c r="T36" s="52">
        <f t="shared" si="6"/>
        <v>60</v>
      </c>
      <c r="U36" s="52" t="str">
        <f t="shared" si="7"/>
        <v>III</v>
      </c>
      <c r="V36" s="44" t="str">
        <f>VLOOKUP(U36,Criterios!$A$18:$E$21,3,FALSE)</f>
        <v>MEJORABLE Mejorar si es posible. Sería conveniente justificar la intervención y su rentabilidad.</v>
      </c>
      <c r="W36" s="52" t="s">
        <v>118</v>
      </c>
      <c r="X36" s="52" t="s">
        <v>230</v>
      </c>
      <c r="Y36" s="52"/>
      <c r="Z36" s="52"/>
      <c r="AA36" s="52"/>
      <c r="AB36" s="53" t="s">
        <v>333</v>
      </c>
      <c r="AC36" s="52" t="s">
        <v>117</v>
      </c>
      <c r="AD36" s="44" t="s">
        <v>320</v>
      </c>
      <c r="AE36" s="44" t="s">
        <v>279</v>
      </c>
      <c r="AF36" s="44" t="s">
        <v>334</v>
      </c>
      <c r="AG36" s="44" t="s">
        <v>659</v>
      </c>
      <c r="AH36" s="44" t="s">
        <v>320</v>
      </c>
      <c r="AI36" s="238">
        <v>7</v>
      </c>
      <c r="AJ36" s="238"/>
      <c r="AK36" s="239">
        <f t="shared" si="8"/>
        <v>0</v>
      </c>
      <c r="AL36" s="209"/>
      <c r="AM36" s="111"/>
    </row>
    <row r="37" spans="1:39" ht="101.1" customHeight="1">
      <c r="A37" s="97">
        <f t="shared" si="9"/>
        <v>30</v>
      </c>
      <c r="B37" s="122" t="s">
        <v>503</v>
      </c>
      <c r="C37" s="122" t="s">
        <v>253</v>
      </c>
      <c r="D37" s="101" t="s">
        <v>506</v>
      </c>
      <c r="E37" s="333"/>
      <c r="F37" s="135" t="s">
        <v>117</v>
      </c>
      <c r="G37" s="54" t="s">
        <v>122</v>
      </c>
      <c r="H37" s="44" t="s">
        <v>155</v>
      </c>
      <c r="I37" s="43" t="s">
        <v>335</v>
      </c>
      <c r="J37" s="51" t="s">
        <v>337</v>
      </c>
      <c r="K37" s="44" t="s">
        <v>328</v>
      </c>
      <c r="L37" s="44" t="s">
        <v>328</v>
      </c>
      <c r="M37" s="44" t="s">
        <v>338</v>
      </c>
      <c r="N37" s="52">
        <v>8</v>
      </c>
      <c r="O37" s="52">
        <v>2</v>
      </c>
      <c r="P37" s="52">
        <v>2</v>
      </c>
      <c r="Q37" s="52">
        <f t="shared" si="4"/>
        <v>4</v>
      </c>
      <c r="R37" s="52" t="str">
        <f t="shared" si="5"/>
        <v>Bajo</v>
      </c>
      <c r="S37" s="52">
        <v>10</v>
      </c>
      <c r="T37" s="52">
        <f t="shared" si="6"/>
        <v>40</v>
      </c>
      <c r="U37" s="52" t="str">
        <f t="shared" si="7"/>
        <v>III</v>
      </c>
      <c r="V37" s="44" t="str">
        <f>VLOOKUP(U37,Criterios!$A$18:$E$21,3,FALSE)</f>
        <v>MEJORABLE Mejorar si es posible. Sería conveniente justificar la intervención y su rentabilidad.</v>
      </c>
      <c r="W37" s="52" t="s">
        <v>118</v>
      </c>
      <c r="X37" s="52" t="s">
        <v>230</v>
      </c>
      <c r="Y37" s="52"/>
      <c r="Z37" s="52"/>
      <c r="AA37" s="52"/>
      <c r="AB37" s="53" t="s">
        <v>343</v>
      </c>
      <c r="AC37" s="52" t="s">
        <v>117</v>
      </c>
      <c r="AD37" s="44" t="s">
        <v>320</v>
      </c>
      <c r="AE37" s="44" t="s">
        <v>320</v>
      </c>
      <c r="AF37" s="44" t="s">
        <v>320</v>
      </c>
      <c r="AG37" s="44" t="s">
        <v>715</v>
      </c>
      <c r="AH37" s="44" t="s">
        <v>320</v>
      </c>
      <c r="AI37" s="238">
        <v>2</v>
      </c>
      <c r="AJ37" s="238"/>
      <c r="AK37" s="239">
        <f t="shared" si="8"/>
        <v>0</v>
      </c>
      <c r="AL37" s="209"/>
      <c r="AM37" s="111"/>
    </row>
    <row r="38" spans="1:39" ht="101.1" customHeight="1">
      <c r="A38" s="97">
        <f t="shared" si="9"/>
        <v>31</v>
      </c>
      <c r="B38" s="122" t="s">
        <v>503</v>
      </c>
      <c r="C38" s="122" t="s">
        <v>253</v>
      </c>
      <c r="D38" s="101" t="s">
        <v>506</v>
      </c>
      <c r="E38" s="333"/>
      <c r="F38" s="135" t="s">
        <v>117</v>
      </c>
      <c r="G38" s="54" t="s">
        <v>122</v>
      </c>
      <c r="H38" s="44" t="s">
        <v>158</v>
      </c>
      <c r="I38" s="43" t="s">
        <v>336</v>
      </c>
      <c r="J38" s="51" t="s">
        <v>339</v>
      </c>
      <c r="K38" s="44" t="s">
        <v>340</v>
      </c>
      <c r="L38" s="44" t="s">
        <v>341</v>
      </c>
      <c r="M38" s="44" t="s">
        <v>342</v>
      </c>
      <c r="N38" s="52">
        <v>8</v>
      </c>
      <c r="O38" s="52"/>
      <c r="P38" s="52">
        <v>3</v>
      </c>
      <c r="Q38" s="52">
        <f t="shared" si="4"/>
        <v>0</v>
      </c>
      <c r="R38" s="52" t="str">
        <f t="shared" si="5"/>
        <v>Bajo</v>
      </c>
      <c r="S38" s="52">
        <v>10</v>
      </c>
      <c r="T38" s="52">
        <f t="shared" si="6"/>
        <v>0</v>
      </c>
      <c r="U38" s="52" t="str">
        <f t="shared" si="7"/>
        <v>IV</v>
      </c>
      <c r="V38" s="44" t="str">
        <f>VLOOKUP(U38,Criterios!$A$18:$E$21,3,FALSE)</f>
        <v xml:space="preserve">ACEPTABLE Mantener las medidas de control existentes, pero se deberían considerar soluciones o mejoras y se deben hacer comprobaciones periódicas para asegurar que el riesgo aún es aceptable. </v>
      </c>
      <c r="W38" s="52" t="s">
        <v>118</v>
      </c>
      <c r="X38" s="52" t="s">
        <v>230</v>
      </c>
      <c r="Y38" s="52"/>
      <c r="Z38" s="52"/>
      <c r="AA38" s="52"/>
      <c r="AB38" s="53" t="s">
        <v>333</v>
      </c>
      <c r="AC38" s="52" t="s">
        <v>117</v>
      </c>
      <c r="AD38" s="44" t="s">
        <v>320</v>
      </c>
      <c r="AE38" s="44" t="s">
        <v>320</v>
      </c>
      <c r="AF38" s="44" t="s">
        <v>320</v>
      </c>
      <c r="AG38" s="44" t="s">
        <v>714</v>
      </c>
      <c r="AH38" s="44" t="s">
        <v>320</v>
      </c>
      <c r="AI38" s="238">
        <v>2</v>
      </c>
      <c r="AJ38" s="238"/>
      <c r="AK38" s="239">
        <f t="shared" si="8"/>
        <v>0</v>
      </c>
      <c r="AL38" s="209"/>
      <c r="AM38" s="111"/>
    </row>
    <row r="39" spans="1:39" ht="101.1" customHeight="1">
      <c r="A39" s="97">
        <f t="shared" si="9"/>
        <v>32</v>
      </c>
      <c r="B39" s="122" t="s">
        <v>503</v>
      </c>
      <c r="C39" s="122" t="s">
        <v>253</v>
      </c>
      <c r="D39" s="101" t="s">
        <v>506</v>
      </c>
      <c r="E39" s="333"/>
      <c r="F39" s="135" t="s">
        <v>117</v>
      </c>
      <c r="G39" s="44" t="s">
        <v>127</v>
      </c>
      <c r="H39" s="44" t="s">
        <v>163</v>
      </c>
      <c r="I39" s="43" t="s">
        <v>421</v>
      </c>
      <c r="J39" s="51" t="s">
        <v>345</v>
      </c>
      <c r="K39" s="44" t="s">
        <v>422</v>
      </c>
      <c r="L39" s="44" t="s">
        <v>328</v>
      </c>
      <c r="M39" s="44" t="s">
        <v>423</v>
      </c>
      <c r="N39" s="52">
        <v>4</v>
      </c>
      <c r="O39" s="52">
        <v>2</v>
      </c>
      <c r="P39" s="52">
        <v>3</v>
      </c>
      <c r="Q39" s="52">
        <f t="shared" si="4"/>
        <v>6</v>
      </c>
      <c r="R39" s="52" t="str">
        <f t="shared" si="5"/>
        <v>Medio</v>
      </c>
      <c r="S39" s="52">
        <v>10</v>
      </c>
      <c r="T39" s="52">
        <f t="shared" si="6"/>
        <v>60</v>
      </c>
      <c r="U39" s="52" t="str">
        <f t="shared" si="7"/>
        <v>III</v>
      </c>
      <c r="V39" s="44" t="str">
        <f>VLOOKUP(U39,Criterios!$A$18:$E$21,3,FALSE)</f>
        <v>MEJORABLE Mejorar si es posible. Sería conveniente justificar la intervención y su rentabilidad.</v>
      </c>
      <c r="W39" s="52" t="s">
        <v>118</v>
      </c>
      <c r="X39" s="52" t="s">
        <v>230</v>
      </c>
      <c r="Y39" s="52"/>
      <c r="Z39" s="52"/>
      <c r="AA39" s="52"/>
      <c r="AB39" s="53" t="s">
        <v>424</v>
      </c>
      <c r="AC39" s="52" t="s">
        <v>117</v>
      </c>
      <c r="AD39" s="44" t="s">
        <v>320</v>
      </c>
      <c r="AE39" s="44" t="s">
        <v>320</v>
      </c>
      <c r="AF39" s="44" t="s">
        <v>320</v>
      </c>
      <c r="AG39" s="44" t="s">
        <v>666</v>
      </c>
      <c r="AH39" s="44" t="s">
        <v>420</v>
      </c>
      <c r="AI39" s="238">
        <v>4</v>
      </c>
      <c r="AJ39" s="238"/>
      <c r="AK39" s="239">
        <f t="shared" si="8"/>
        <v>0</v>
      </c>
      <c r="AL39" s="209"/>
      <c r="AM39" s="111"/>
    </row>
    <row r="40" spans="1:39" ht="101.1" customHeight="1">
      <c r="A40" s="97">
        <f t="shared" si="9"/>
        <v>33</v>
      </c>
      <c r="B40" s="122" t="s">
        <v>503</v>
      </c>
      <c r="C40" s="122" t="s">
        <v>253</v>
      </c>
      <c r="D40" s="101" t="s">
        <v>506</v>
      </c>
      <c r="E40" s="333"/>
      <c r="F40" s="135" t="s">
        <v>117</v>
      </c>
      <c r="G40" s="54" t="s">
        <v>125</v>
      </c>
      <c r="H40" s="44" t="s">
        <v>187</v>
      </c>
      <c r="I40" s="44" t="s">
        <v>348</v>
      </c>
      <c r="J40" s="51" t="s">
        <v>353</v>
      </c>
      <c r="K40" s="44" t="s">
        <v>354</v>
      </c>
      <c r="L40" s="44" t="s">
        <v>355</v>
      </c>
      <c r="M40" s="44" t="s">
        <v>468</v>
      </c>
      <c r="N40" s="52">
        <v>8</v>
      </c>
      <c r="O40" s="52">
        <v>2</v>
      </c>
      <c r="P40" s="52">
        <v>3</v>
      </c>
      <c r="Q40" s="52">
        <f t="shared" si="4"/>
        <v>6</v>
      </c>
      <c r="R40" s="52" t="str">
        <f t="shared" si="5"/>
        <v>Medio</v>
      </c>
      <c r="S40" s="52">
        <v>10</v>
      </c>
      <c r="T40" s="52">
        <f t="shared" si="6"/>
        <v>60</v>
      </c>
      <c r="U40" s="52" t="str">
        <f t="shared" si="7"/>
        <v>III</v>
      </c>
      <c r="V40" s="44" t="str">
        <f>VLOOKUP(U40,Criterios!$A$18:$E$21,3,FALSE)</f>
        <v>MEJORABLE Mejorar si es posible. Sería conveniente justificar la intervención y su rentabilidad.</v>
      </c>
      <c r="W40" s="52" t="s">
        <v>118</v>
      </c>
      <c r="X40" s="52" t="s">
        <v>230</v>
      </c>
      <c r="Y40" s="52"/>
      <c r="Z40" s="52"/>
      <c r="AA40" s="52"/>
      <c r="AB40" s="53" t="s">
        <v>360</v>
      </c>
      <c r="AC40" s="52" t="s">
        <v>117</v>
      </c>
      <c r="AD40" s="44" t="s">
        <v>320</v>
      </c>
      <c r="AE40" s="44" t="s">
        <v>320</v>
      </c>
      <c r="AF40" s="44" t="s">
        <v>320</v>
      </c>
      <c r="AG40" s="44" t="s">
        <v>669</v>
      </c>
      <c r="AH40" s="44" t="s">
        <v>320</v>
      </c>
      <c r="AI40" s="238">
        <v>6</v>
      </c>
      <c r="AJ40" s="238"/>
      <c r="AK40" s="239">
        <f t="shared" si="8"/>
        <v>0</v>
      </c>
      <c r="AL40" s="209"/>
      <c r="AM40" s="111"/>
    </row>
    <row r="41" spans="1:39" ht="101.1" customHeight="1">
      <c r="A41" s="97">
        <f t="shared" si="9"/>
        <v>34</v>
      </c>
      <c r="B41" s="122" t="s">
        <v>503</v>
      </c>
      <c r="C41" s="122" t="s">
        <v>253</v>
      </c>
      <c r="D41" s="101" t="s">
        <v>506</v>
      </c>
      <c r="E41" s="333"/>
      <c r="F41" s="135" t="s">
        <v>117</v>
      </c>
      <c r="G41" s="54" t="s">
        <v>125</v>
      </c>
      <c r="H41" s="44" t="s">
        <v>188</v>
      </c>
      <c r="I41" s="44" t="s">
        <v>349</v>
      </c>
      <c r="J41" s="51" t="s">
        <v>357</v>
      </c>
      <c r="K41" s="44" t="s">
        <v>354</v>
      </c>
      <c r="L41" s="44" t="s">
        <v>355</v>
      </c>
      <c r="M41" s="44" t="s">
        <v>468</v>
      </c>
      <c r="N41" s="52">
        <v>8</v>
      </c>
      <c r="O41" s="52">
        <v>2</v>
      </c>
      <c r="P41" s="52">
        <v>3</v>
      </c>
      <c r="Q41" s="52">
        <f t="shared" si="4"/>
        <v>6</v>
      </c>
      <c r="R41" s="52" t="str">
        <f t="shared" si="5"/>
        <v>Medio</v>
      </c>
      <c r="S41" s="52">
        <v>10</v>
      </c>
      <c r="T41" s="52">
        <f t="shared" si="6"/>
        <v>60</v>
      </c>
      <c r="U41" s="52" t="str">
        <f t="shared" si="7"/>
        <v>III</v>
      </c>
      <c r="V41" s="44" t="str">
        <f>VLOOKUP(U41,Criterios!$A$18:$E$21,3,FALSE)</f>
        <v>MEJORABLE Mejorar si es posible. Sería conveniente justificar la intervención y su rentabilidad.</v>
      </c>
      <c r="W41" s="52" t="s">
        <v>118</v>
      </c>
      <c r="X41" s="52" t="s">
        <v>230</v>
      </c>
      <c r="Y41" s="52"/>
      <c r="Z41" s="52"/>
      <c r="AA41" s="52"/>
      <c r="AB41" s="53" t="s">
        <v>360</v>
      </c>
      <c r="AC41" s="52" t="s">
        <v>117</v>
      </c>
      <c r="AD41" s="44" t="s">
        <v>320</v>
      </c>
      <c r="AE41" s="44" t="s">
        <v>320</v>
      </c>
      <c r="AF41" s="44" t="s">
        <v>320</v>
      </c>
      <c r="AG41" s="44" t="s">
        <v>669</v>
      </c>
      <c r="AH41" s="44" t="s">
        <v>320</v>
      </c>
      <c r="AI41" s="238">
        <v>6</v>
      </c>
      <c r="AJ41" s="238"/>
      <c r="AK41" s="239">
        <f t="shared" si="8"/>
        <v>0</v>
      </c>
      <c r="AL41" s="209"/>
      <c r="AM41" s="111"/>
    </row>
    <row r="42" spans="1:39" ht="101.1" customHeight="1">
      <c r="A42" s="97">
        <f t="shared" si="9"/>
        <v>35</v>
      </c>
      <c r="B42" s="122" t="s">
        <v>503</v>
      </c>
      <c r="C42" s="122" t="s">
        <v>253</v>
      </c>
      <c r="D42" s="101" t="s">
        <v>506</v>
      </c>
      <c r="E42" s="333"/>
      <c r="F42" s="135" t="s">
        <v>117</v>
      </c>
      <c r="G42" s="54" t="s">
        <v>125</v>
      </c>
      <c r="H42" s="44" t="s">
        <v>189</v>
      </c>
      <c r="I42" s="44" t="s">
        <v>350</v>
      </c>
      <c r="J42" s="51" t="s">
        <v>358</v>
      </c>
      <c r="K42" s="44" t="s">
        <v>354</v>
      </c>
      <c r="L42" s="44" t="s">
        <v>355</v>
      </c>
      <c r="M42" s="44" t="s">
        <v>468</v>
      </c>
      <c r="N42" s="52">
        <v>8</v>
      </c>
      <c r="O42" s="52">
        <v>2</v>
      </c>
      <c r="P42" s="52">
        <v>3</v>
      </c>
      <c r="Q42" s="52">
        <f t="shared" si="4"/>
        <v>6</v>
      </c>
      <c r="R42" s="52" t="str">
        <f t="shared" si="5"/>
        <v>Medio</v>
      </c>
      <c r="S42" s="52">
        <v>10</v>
      </c>
      <c r="T42" s="52">
        <f t="shared" si="6"/>
        <v>60</v>
      </c>
      <c r="U42" s="52" t="str">
        <f t="shared" si="7"/>
        <v>III</v>
      </c>
      <c r="V42" s="44" t="str">
        <f>VLOOKUP(U42,Criterios!$A$18:$E$21,3,FALSE)</f>
        <v>MEJORABLE Mejorar si es posible. Sería conveniente justificar la intervención y su rentabilidad.</v>
      </c>
      <c r="W42" s="52" t="s">
        <v>118</v>
      </c>
      <c r="X42" s="52" t="s">
        <v>230</v>
      </c>
      <c r="Y42" s="52"/>
      <c r="Z42" s="52"/>
      <c r="AA42" s="52"/>
      <c r="AB42" s="53" t="s">
        <v>360</v>
      </c>
      <c r="AC42" s="52" t="s">
        <v>117</v>
      </c>
      <c r="AD42" s="44" t="s">
        <v>320</v>
      </c>
      <c r="AE42" s="44" t="s">
        <v>320</v>
      </c>
      <c r="AF42" s="44" t="s">
        <v>320</v>
      </c>
      <c r="AG42" s="44" t="s">
        <v>669</v>
      </c>
      <c r="AH42" s="44" t="s">
        <v>320</v>
      </c>
      <c r="AI42" s="238">
        <v>6</v>
      </c>
      <c r="AJ42" s="238"/>
      <c r="AK42" s="239">
        <f t="shared" si="8"/>
        <v>0</v>
      </c>
      <c r="AL42" s="209"/>
      <c r="AM42" s="111"/>
    </row>
    <row r="43" spans="1:39" ht="101.1" customHeight="1">
      <c r="A43" s="97">
        <f t="shared" si="9"/>
        <v>36</v>
      </c>
      <c r="B43" s="122" t="s">
        <v>503</v>
      </c>
      <c r="C43" s="122" t="s">
        <v>253</v>
      </c>
      <c r="D43" s="101" t="s">
        <v>506</v>
      </c>
      <c r="E43" s="333"/>
      <c r="F43" s="135" t="s">
        <v>117</v>
      </c>
      <c r="G43" s="54" t="s">
        <v>125</v>
      </c>
      <c r="H43" s="44" t="s">
        <v>190</v>
      </c>
      <c r="I43" s="44" t="s">
        <v>351</v>
      </c>
      <c r="J43" s="51" t="s">
        <v>359</v>
      </c>
      <c r="K43" s="44" t="s">
        <v>354</v>
      </c>
      <c r="L43" s="44" t="s">
        <v>355</v>
      </c>
      <c r="M43" s="44" t="s">
        <v>468</v>
      </c>
      <c r="N43" s="52">
        <v>8</v>
      </c>
      <c r="O43" s="52">
        <v>2</v>
      </c>
      <c r="P43" s="52">
        <v>3</v>
      </c>
      <c r="Q43" s="52">
        <f t="shared" si="4"/>
        <v>6</v>
      </c>
      <c r="R43" s="52" t="str">
        <f t="shared" si="5"/>
        <v>Medio</v>
      </c>
      <c r="S43" s="52">
        <v>10</v>
      </c>
      <c r="T43" s="52">
        <f t="shared" si="6"/>
        <v>60</v>
      </c>
      <c r="U43" s="52" t="str">
        <f t="shared" si="7"/>
        <v>III</v>
      </c>
      <c r="V43" s="44" t="str">
        <f>VLOOKUP(U43,Criterios!$A$18:$E$21,3,FALSE)</f>
        <v>MEJORABLE Mejorar si es posible. Sería conveniente justificar la intervención y su rentabilidad.</v>
      </c>
      <c r="W43" s="52" t="s">
        <v>118</v>
      </c>
      <c r="X43" s="52" t="s">
        <v>230</v>
      </c>
      <c r="Y43" s="52"/>
      <c r="Z43" s="52"/>
      <c r="AA43" s="52"/>
      <c r="AB43" s="53" t="s">
        <v>360</v>
      </c>
      <c r="AC43" s="52" t="s">
        <v>117</v>
      </c>
      <c r="AD43" s="44" t="s">
        <v>320</v>
      </c>
      <c r="AE43" s="44" t="s">
        <v>320</v>
      </c>
      <c r="AF43" s="44" t="s">
        <v>320</v>
      </c>
      <c r="AG43" s="44" t="s">
        <v>669</v>
      </c>
      <c r="AH43" s="44" t="s">
        <v>320</v>
      </c>
      <c r="AI43" s="238">
        <v>6</v>
      </c>
      <c r="AJ43" s="238"/>
      <c r="AK43" s="239">
        <f t="shared" si="8"/>
        <v>0</v>
      </c>
      <c r="AL43" s="209"/>
      <c r="AM43" s="111"/>
    </row>
    <row r="44" spans="1:39" ht="101.1" customHeight="1">
      <c r="A44" s="97">
        <f t="shared" si="9"/>
        <v>37</v>
      </c>
      <c r="B44" s="122" t="s">
        <v>503</v>
      </c>
      <c r="C44" s="122" t="s">
        <v>253</v>
      </c>
      <c r="D44" s="101" t="s">
        <v>506</v>
      </c>
      <c r="E44" s="333"/>
      <c r="F44" s="135" t="s">
        <v>117</v>
      </c>
      <c r="G44" s="54" t="s">
        <v>125</v>
      </c>
      <c r="H44" s="44" t="s">
        <v>191</v>
      </c>
      <c r="I44" s="44" t="s">
        <v>352</v>
      </c>
      <c r="J44" s="51" t="s">
        <v>358</v>
      </c>
      <c r="K44" s="44" t="s">
        <v>354</v>
      </c>
      <c r="L44" s="44" t="s">
        <v>355</v>
      </c>
      <c r="M44" s="44" t="s">
        <v>468</v>
      </c>
      <c r="N44" s="52">
        <v>8</v>
      </c>
      <c r="O44" s="52">
        <v>2</v>
      </c>
      <c r="P44" s="52">
        <v>3</v>
      </c>
      <c r="Q44" s="52">
        <f t="shared" si="4"/>
        <v>6</v>
      </c>
      <c r="R44" s="52" t="str">
        <f t="shared" si="5"/>
        <v>Medio</v>
      </c>
      <c r="S44" s="52">
        <v>10</v>
      </c>
      <c r="T44" s="52">
        <f t="shared" si="6"/>
        <v>60</v>
      </c>
      <c r="U44" s="52" t="str">
        <f t="shared" si="7"/>
        <v>III</v>
      </c>
      <c r="V44" s="44" t="str">
        <f>VLOOKUP(U44,Criterios!$A$18:$E$21,3,FALSE)</f>
        <v>MEJORABLE Mejorar si es posible. Sería conveniente justificar la intervención y su rentabilidad.</v>
      </c>
      <c r="W44" s="52" t="s">
        <v>118</v>
      </c>
      <c r="X44" s="52" t="s">
        <v>230</v>
      </c>
      <c r="Y44" s="52"/>
      <c r="Z44" s="52"/>
      <c r="AA44" s="52"/>
      <c r="AB44" s="53" t="s">
        <v>360</v>
      </c>
      <c r="AC44" s="52" t="s">
        <v>117</v>
      </c>
      <c r="AD44" s="44" t="s">
        <v>320</v>
      </c>
      <c r="AE44" s="44" t="s">
        <v>320</v>
      </c>
      <c r="AF44" s="44" t="s">
        <v>320</v>
      </c>
      <c r="AG44" s="44" t="s">
        <v>669</v>
      </c>
      <c r="AH44" s="44" t="s">
        <v>320</v>
      </c>
      <c r="AI44" s="238">
        <v>6</v>
      </c>
      <c r="AJ44" s="238"/>
      <c r="AK44" s="239">
        <f t="shared" si="8"/>
        <v>0</v>
      </c>
      <c r="AL44" s="209"/>
      <c r="AM44" s="111"/>
    </row>
    <row r="45" spans="1:39" ht="101.1" customHeight="1">
      <c r="A45" s="97">
        <f t="shared" si="9"/>
        <v>38</v>
      </c>
      <c r="B45" s="122" t="s">
        <v>503</v>
      </c>
      <c r="C45" s="122" t="s">
        <v>253</v>
      </c>
      <c r="D45" s="101" t="s">
        <v>506</v>
      </c>
      <c r="E45" s="333"/>
      <c r="F45" s="135" t="s">
        <v>117</v>
      </c>
      <c r="G45" s="44" t="s">
        <v>120</v>
      </c>
      <c r="H45" s="44" t="s">
        <v>140</v>
      </c>
      <c r="I45" s="44" t="s">
        <v>425</v>
      </c>
      <c r="J45" s="51" t="s">
        <v>361</v>
      </c>
      <c r="K45" s="44" t="s">
        <v>366</v>
      </c>
      <c r="L45" s="44" t="s">
        <v>366</v>
      </c>
      <c r="M45" s="44" t="s">
        <v>368</v>
      </c>
      <c r="N45" s="52">
        <v>8</v>
      </c>
      <c r="O45" s="52">
        <v>2</v>
      </c>
      <c r="P45" s="52">
        <v>3</v>
      </c>
      <c r="Q45" s="52">
        <f t="shared" si="4"/>
        <v>6</v>
      </c>
      <c r="R45" s="52" t="str">
        <f t="shared" si="5"/>
        <v>Medio</v>
      </c>
      <c r="S45" s="52">
        <v>10</v>
      </c>
      <c r="T45" s="52">
        <f t="shared" si="6"/>
        <v>60</v>
      </c>
      <c r="U45" s="52" t="str">
        <f t="shared" si="7"/>
        <v>III</v>
      </c>
      <c r="V45" s="44" t="str">
        <f>VLOOKUP(U45,Criterios!$A$18:$E$21,3,FALSE)</f>
        <v>MEJORABLE Mejorar si es posible. Sería conveniente justificar la intervención y su rentabilidad.</v>
      </c>
      <c r="W45" s="52" t="s">
        <v>118</v>
      </c>
      <c r="X45" s="52" t="s">
        <v>230</v>
      </c>
      <c r="Y45" s="52"/>
      <c r="Z45" s="52"/>
      <c r="AA45" s="52"/>
      <c r="AB45" s="53" t="s">
        <v>433</v>
      </c>
      <c r="AC45" s="52" t="s">
        <v>117</v>
      </c>
      <c r="AD45" s="44" t="s">
        <v>320</v>
      </c>
      <c r="AE45" s="44" t="s">
        <v>320</v>
      </c>
      <c r="AF45" s="44" t="s">
        <v>320</v>
      </c>
      <c r="AG45" s="44" t="s">
        <v>650</v>
      </c>
      <c r="AH45" s="44" t="s">
        <v>320</v>
      </c>
      <c r="AI45" s="238">
        <v>7</v>
      </c>
      <c r="AJ45" s="238"/>
      <c r="AK45" s="239">
        <f t="shared" si="8"/>
        <v>0</v>
      </c>
      <c r="AL45" s="209"/>
      <c r="AM45" s="111"/>
    </row>
    <row r="46" spans="1:39" ht="101.1" customHeight="1">
      <c r="A46" s="97">
        <f t="shared" si="9"/>
        <v>39</v>
      </c>
      <c r="B46" s="122" t="s">
        <v>503</v>
      </c>
      <c r="C46" s="122" t="s">
        <v>253</v>
      </c>
      <c r="D46" s="101" t="s">
        <v>506</v>
      </c>
      <c r="E46" s="333"/>
      <c r="F46" s="135" t="s">
        <v>117</v>
      </c>
      <c r="G46" s="44" t="s">
        <v>120</v>
      </c>
      <c r="H46" s="44" t="s">
        <v>137</v>
      </c>
      <c r="I46" s="44" t="s">
        <v>427</v>
      </c>
      <c r="J46" s="51" t="s">
        <v>429</v>
      </c>
      <c r="K46" s="44" t="s">
        <v>366</v>
      </c>
      <c r="L46" s="44" t="s">
        <v>431</v>
      </c>
      <c r="M46" s="44" t="s">
        <v>368</v>
      </c>
      <c r="N46" s="52">
        <v>8</v>
      </c>
      <c r="O46" s="52">
        <v>2</v>
      </c>
      <c r="P46" s="52">
        <v>3</v>
      </c>
      <c r="Q46" s="52">
        <f t="shared" si="4"/>
        <v>6</v>
      </c>
      <c r="R46" s="52" t="str">
        <f t="shared" si="5"/>
        <v>Medio</v>
      </c>
      <c r="S46" s="52">
        <v>10</v>
      </c>
      <c r="T46" s="52">
        <f t="shared" si="6"/>
        <v>60</v>
      </c>
      <c r="U46" s="52" t="str">
        <f t="shared" si="7"/>
        <v>III</v>
      </c>
      <c r="V46" s="44" t="str">
        <f>VLOOKUP(U46,Criterios!$A$18:$E$21,3,FALSE)</f>
        <v>MEJORABLE Mejorar si es posible. Sería conveniente justificar la intervención y su rentabilidad.</v>
      </c>
      <c r="W46" s="52" t="s">
        <v>118</v>
      </c>
      <c r="X46" s="52" t="s">
        <v>230</v>
      </c>
      <c r="Y46" s="52"/>
      <c r="Z46" s="52"/>
      <c r="AA46" s="52"/>
      <c r="AB46" s="53" t="s">
        <v>433</v>
      </c>
      <c r="AC46" s="52" t="s">
        <v>117</v>
      </c>
      <c r="AD46" s="44" t="s">
        <v>320</v>
      </c>
      <c r="AE46" s="44" t="s">
        <v>320</v>
      </c>
      <c r="AF46" s="44" t="s">
        <v>643</v>
      </c>
      <c r="AG46" s="44" t="s">
        <v>672</v>
      </c>
      <c r="AH46" s="44" t="s">
        <v>320</v>
      </c>
      <c r="AI46" s="246">
        <v>6</v>
      </c>
      <c r="AJ46" s="238"/>
      <c r="AK46" s="239">
        <f t="shared" si="8"/>
        <v>0</v>
      </c>
      <c r="AL46" s="209"/>
      <c r="AM46" s="111"/>
    </row>
    <row r="47" spans="1:39" ht="101.1" customHeight="1">
      <c r="A47" s="97">
        <f t="shared" si="9"/>
        <v>40</v>
      </c>
      <c r="B47" s="122" t="s">
        <v>503</v>
      </c>
      <c r="C47" s="122" t="s">
        <v>253</v>
      </c>
      <c r="D47" s="101" t="s">
        <v>506</v>
      </c>
      <c r="E47" s="333"/>
      <c r="F47" s="135" t="s">
        <v>117</v>
      </c>
      <c r="G47" s="44" t="s">
        <v>120</v>
      </c>
      <c r="H47" s="44" t="s">
        <v>145</v>
      </c>
      <c r="I47" s="44" t="s">
        <v>428</v>
      </c>
      <c r="J47" s="51" t="s">
        <v>430</v>
      </c>
      <c r="K47" s="44" t="s">
        <v>366</v>
      </c>
      <c r="L47" s="44" t="s">
        <v>431</v>
      </c>
      <c r="M47" s="44" t="s">
        <v>432</v>
      </c>
      <c r="N47" s="52">
        <v>8</v>
      </c>
      <c r="O47" s="52">
        <v>2</v>
      </c>
      <c r="P47" s="52">
        <v>3</v>
      </c>
      <c r="Q47" s="52">
        <f t="shared" si="4"/>
        <v>6</v>
      </c>
      <c r="R47" s="52" t="str">
        <f t="shared" si="5"/>
        <v>Medio</v>
      </c>
      <c r="S47" s="52">
        <v>10</v>
      </c>
      <c r="T47" s="52">
        <f t="shared" si="6"/>
        <v>60</v>
      </c>
      <c r="U47" s="52" t="str">
        <f t="shared" si="7"/>
        <v>III</v>
      </c>
      <c r="V47" s="44" t="str">
        <f>VLOOKUP(U47,Criterios!$A$18:$E$21,3,FALSE)</f>
        <v>MEJORABLE Mejorar si es posible. Sería conveniente justificar la intervención y su rentabilidad.</v>
      </c>
      <c r="W47" s="52" t="s">
        <v>118</v>
      </c>
      <c r="X47" s="52" t="s">
        <v>230</v>
      </c>
      <c r="Y47" s="52"/>
      <c r="Z47" s="52"/>
      <c r="AA47" s="52"/>
      <c r="AB47" s="53" t="s">
        <v>433</v>
      </c>
      <c r="AC47" s="52" t="s">
        <v>117</v>
      </c>
      <c r="AD47" s="44" t="s">
        <v>320</v>
      </c>
      <c r="AE47" s="44" t="s">
        <v>320</v>
      </c>
      <c r="AF47" s="43" t="s">
        <v>643</v>
      </c>
      <c r="AG47" s="43" t="s">
        <v>644</v>
      </c>
      <c r="AH47" s="44" t="s">
        <v>320</v>
      </c>
      <c r="AI47" s="238">
        <v>8</v>
      </c>
      <c r="AJ47" s="238"/>
      <c r="AK47" s="239">
        <f t="shared" si="8"/>
        <v>0</v>
      </c>
      <c r="AL47" s="209"/>
      <c r="AM47" s="111"/>
    </row>
    <row r="48" spans="1:39" ht="101.1" customHeight="1">
      <c r="A48" s="97">
        <f t="shared" si="9"/>
        <v>41</v>
      </c>
      <c r="B48" s="122" t="s">
        <v>503</v>
      </c>
      <c r="C48" s="122" t="s">
        <v>253</v>
      </c>
      <c r="D48" s="101" t="s">
        <v>506</v>
      </c>
      <c r="E48" s="333"/>
      <c r="F48" s="135" t="s">
        <v>117</v>
      </c>
      <c r="G48" s="44" t="s">
        <v>302</v>
      </c>
      <c r="H48" s="44" t="s">
        <v>186</v>
      </c>
      <c r="I48" s="44" t="s">
        <v>434</v>
      </c>
      <c r="J48" s="51" t="s">
        <v>373</v>
      </c>
      <c r="K48" s="44" t="s">
        <v>374</v>
      </c>
      <c r="L48" s="44" t="s">
        <v>375</v>
      </c>
      <c r="M48" s="44" t="s">
        <v>376</v>
      </c>
      <c r="N48" s="52">
        <v>8</v>
      </c>
      <c r="O48" s="52">
        <v>2</v>
      </c>
      <c r="P48" s="52">
        <v>3</v>
      </c>
      <c r="Q48" s="52">
        <f t="shared" si="4"/>
        <v>6</v>
      </c>
      <c r="R48" s="52" t="str">
        <f t="shared" si="5"/>
        <v>Medio</v>
      </c>
      <c r="S48" s="52">
        <v>10</v>
      </c>
      <c r="T48" s="52">
        <f t="shared" si="6"/>
        <v>60</v>
      </c>
      <c r="U48" s="52" t="str">
        <f t="shared" si="7"/>
        <v>III</v>
      </c>
      <c r="V48" s="44" t="str">
        <f>VLOOKUP(U48,Criterios!$A$18:$E$21,3,FALSE)</f>
        <v>MEJORABLE Mejorar si es posible. Sería conveniente justificar la intervención y su rentabilidad.</v>
      </c>
      <c r="W48" s="52" t="s">
        <v>118</v>
      </c>
      <c r="X48" s="52" t="s">
        <v>230</v>
      </c>
      <c r="Y48" s="52"/>
      <c r="Z48" s="52"/>
      <c r="AA48" s="52"/>
      <c r="AB48" s="53" t="s">
        <v>377</v>
      </c>
      <c r="AC48" s="52" t="s">
        <v>117</v>
      </c>
      <c r="AD48" s="44" t="s">
        <v>320</v>
      </c>
      <c r="AE48" s="44" t="s">
        <v>378</v>
      </c>
      <c r="AF48" s="44" t="s">
        <v>320</v>
      </c>
      <c r="AG48" s="44" t="s">
        <v>690</v>
      </c>
      <c r="AH48" s="44" t="s">
        <v>320</v>
      </c>
      <c r="AI48" s="238">
        <v>3</v>
      </c>
      <c r="AJ48" s="238"/>
      <c r="AK48" s="239">
        <f t="shared" si="8"/>
        <v>0</v>
      </c>
      <c r="AL48" s="209"/>
      <c r="AM48" s="111"/>
    </row>
    <row r="49" spans="1:39" ht="101.1" customHeight="1">
      <c r="A49" s="97">
        <f t="shared" si="9"/>
        <v>42</v>
      </c>
      <c r="B49" s="122" t="s">
        <v>503</v>
      </c>
      <c r="C49" s="122" t="s">
        <v>253</v>
      </c>
      <c r="D49" s="101" t="s">
        <v>506</v>
      </c>
      <c r="E49" s="333"/>
      <c r="F49" s="135" t="s">
        <v>117</v>
      </c>
      <c r="G49" s="44" t="s">
        <v>309</v>
      </c>
      <c r="H49" s="44" t="s">
        <v>147</v>
      </c>
      <c r="I49" s="44" t="s">
        <v>380</v>
      </c>
      <c r="J49" s="51" t="s">
        <v>379</v>
      </c>
      <c r="K49" s="44" t="s">
        <v>381</v>
      </c>
      <c r="L49" s="44" t="s">
        <v>469</v>
      </c>
      <c r="M49" s="44" t="s">
        <v>470</v>
      </c>
      <c r="N49" s="52">
        <v>8</v>
      </c>
      <c r="O49" s="52">
        <v>2</v>
      </c>
      <c r="P49" s="52">
        <v>1</v>
      </c>
      <c r="Q49" s="52">
        <f t="shared" si="4"/>
        <v>2</v>
      </c>
      <c r="R49" s="52" t="str">
        <f t="shared" si="5"/>
        <v>Bajo</v>
      </c>
      <c r="S49" s="52">
        <v>10</v>
      </c>
      <c r="T49" s="52">
        <f t="shared" si="6"/>
        <v>20</v>
      </c>
      <c r="U49" s="52" t="str">
        <f t="shared" si="7"/>
        <v>IV</v>
      </c>
      <c r="V49" s="44" t="str">
        <f>VLOOKUP(U49,Criterios!$A$18:$E$21,3,FALSE)</f>
        <v xml:space="preserve">ACEPTABLE Mantener las medidas de control existentes, pero se deberían considerar soluciones o mejoras y se deben hacer comprobaciones periódicas para asegurar que el riesgo aún es aceptable. </v>
      </c>
      <c r="W49" s="52" t="s">
        <v>118</v>
      </c>
      <c r="X49" s="52" t="s">
        <v>230</v>
      </c>
      <c r="Y49" s="52"/>
      <c r="Z49" s="52"/>
      <c r="AA49" s="52"/>
      <c r="AB49" s="53" t="s">
        <v>382</v>
      </c>
      <c r="AC49" s="52" t="s">
        <v>117</v>
      </c>
      <c r="AD49" s="44" t="s">
        <v>320</v>
      </c>
      <c r="AE49" s="44" t="s">
        <v>383</v>
      </c>
      <c r="AF49" s="44" t="s">
        <v>384</v>
      </c>
      <c r="AG49" s="44" t="s">
        <v>652</v>
      </c>
      <c r="AH49" s="44" t="s">
        <v>320</v>
      </c>
      <c r="AI49" s="238">
        <v>5</v>
      </c>
      <c r="AJ49" s="238"/>
      <c r="AK49" s="239">
        <f t="shared" si="8"/>
        <v>0</v>
      </c>
      <c r="AL49" s="209"/>
      <c r="AM49" s="111"/>
    </row>
    <row r="50" spans="1:39" ht="101.1" customHeight="1">
      <c r="A50" s="97">
        <f t="shared" si="9"/>
        <v>43</v>
      </c>
      <c r="B50" s="122" t="s">
        <v>503</v>
      </c>
      <c r="C50" s="122" t="s">
        <v>253</v>
      </c>
      <c r="D50" s="101" t="s">
        <v>506</v>
      </c>
      <c r="E50" s="333"/>
      <c r="F50" s="135" t="s">
        <v>117</v>
      </c>
      <c r="G50" s="44" t="s">
        <v>310</v>
      </c>
      <c r="H50" s="44" t="s">
        <v>299</v>
      </c>
      <c r="I50" s="44" t="s">
        <v>245</v>
      </c>
      <c r="J50" s="51" t="s">
        <v>385</v>
      </c>
      <c r="K50" s="44" t="s">
        <v>386</v>
      </c>
      <c r="L50" s="44" t="s">
        <v>387</v>
      </c>
      <c r="M50" s="44" t="s">
        <v>471</v>
      </c>
      <c r="N50" s="52">
        <v>8</v>
      </c>
      <c r="O50" s="52">
        <v>2</v>
      </c>
      <c r="P50" s="52">
        <v>3</v>
      </c>
      <c r="Q50" s="52">
        <f t="shared" si="4"/>
        <v>6</v>
      </c>
      <c r="R50" s="52" t="str">
        <f t="shared" si="5"/>
        <v>Medio</v>
      </c>
      <c r="S50" s="52">
        <v>10</v>
      </c>
      <c r="T50" s="52">
        <f t="shared" si="6"/>
        <v>60</v>
      </c>
      <c r="U50" s="52" t="str">
        <f t="shared" si="7"/>
        <v>III</v>
      </c>
      <c r="V50" s="44" t="str">
        <f>VLOOKUP(U50,Criterios!$A$18:$E$21,3,FALSE)</f>
        <v>MEJORABLE Mejorar si es posible. Sería conveniente justificar la intervención y su rentabilidad.</v>
      </c>
      <c r="W50" s="52" t="s">
        <v>118</v>
      </c>
      <c r="X50" s="52" t="s">
        <v>230</v>
      </c>
      <c r="Y50" s="52"/>
      <c r="Z50" s="52"/>
      <c r="AA50" s="52"/>
      <c r="AB50" s="53" t="s">
        <v>389</v>
      </c>
      <c r="AC50" s="52" t="s">
        <v>117</v>
      </c>
      <c r="AD50" s="44" t="s">
        <v>320</v>
      </c>
      <c r="AE50" s="44" t="s">
        <v>653</v>
      </c>
      <c r="AF50" s="43" t="s">
        <v>654</v>
      </c>
      <c r="AG50" s="43" t="s">
        <v>657</v>
      </c>
      <c r="AH50" s="44" t="s">
        <v>320</v>
      </c>
      <c r="AI50" s="238">
        <v>13</v>
      </c>
      <c r="AJ50" s="238"/>
      <c r="AK50" s="239">
        <f t="shared" si="8"/>
        <v>0</v>
      </c>
      <c r="AL50" s="209"/>
      <c r="AM50" s="111"/>
    </row>
    <row r="51" spans="1:39" ht="101.1" customHeight="1">
      <c r="A51" s="97">
        <f t="shared" si="9"/>
        <v>44</v>
      </c>
      <c r="B51" s="122" t="s">
        <v>503</v>
      </c>
      <c r="C51" s="122" t="s">
        <v>253</v>
      </c>
      <c r="D51" s="101" t="s">
        <v>506</v>
      </c>
      <c r="E51" s="333"/>
      <c r="F51" s="135" t="s">
        <v>117</v>
      </c>
      <c r="G51" s="44" t="s">
        <v>310</v>
      </c>
      <c r="H51" s="44" t="s">
        <v>176</v>
      </c>
      <c r="I51" s="44" t="s">
        <v>246</v>
      </c>
      <c r="J51" s="51" t="s">
        <v>385</v>
      </c>
      <c r="K51" s="44" t="s">
        <v>388</v>
      </c>
      <c r="L51" s="44" t="s">
        <v>473</v>
      </c>
      <c r="M51" s="44" t="s">
        <v>471</v>
      </c>
      <c r="N51" s="52">
        <v>2</v>
      </c>
      <c r="O51" s="52"/>
      <c r="P51" s="52">
        <v>3</v>
      </c>
      <c r="Q51" s="52">
        <f t="shared" si="4"/>
        <v>0</v>
      </c>
      <c r="R51" s="52" t="str">
        <f t="shared" si="5"/>
        <v>Bajo</v>
      </c>
      <c r="S51" s="52">
        <v>10</v>
      </c>
      <c r="T51" s="52">
        <f t="shared" si="6"/>
        <v>0</v>
      </c>
      <c r="U51" s="52" t="str">
        <f t="shared" si="7"/>
        <v>IV</v>
      </c>
      <c r="V51" s="44" t="str">
        <f>VLOOKUP(U51,Criterios!$A$18:$E$21,3,FALSE)</f>
        <v xml:space="preserve">ACEPTABLE Mantener las medidas de control existentes, pero se deberían considerar soluciones o mejoras y se deben hacer comprobaciones periódicas para asegurar que el riesgo aún es aceptable. </v>
      </c>
      <c r="W51" s="52" t="s">
        <v>118</v>
      </c>
      <c r="X51" s="52" t="s">
        <v>230</v>
      </c>
      <c r="Y51" s="52"/>
      <c r="Z51" s="52"/>
      <c r="AA51" s="52"/>
      <c r="AB51" s="53" t="s">
        <v>389</v>
      </c>
      <c r="AC51" s="52" t="s">
        <v>117</v>
      </c>
      <c r="AD51" s="44" t="s">
        <v>320</v>
      </c>
      <c r="AE51" s="44" t="s">
        <v>320</v>
      </c>
      <c r="AF51" s="44" t="s">
        <v>392</v>
      </c>
      <c r="AG51" s="43" t="s">
        <v>680</v>
      </c>
      <c r="AH51" s="43" t="s">
        <v>320</v>
      </c>
      <c r="AI51" s="241">
        <v>7</v>
      </c>
      <c r="AJ51" s="238"/>
      <c r="AK51" s="239">
        <f t="shared" si="8"/>
        <v>0</v>
      </c>
      <c r="AL51" s="209"/>
      <c r="AM51" s="111"/>
    </row>
    <row r="52" spans="1:39" ht="101.1" customHeight="1">
      <c r="A52" s="97">
        <f t="shared" si="9"/>
        <v>45</v>
      </c>
      <c r="B52" s="122" t="s">
        <v>503</v>
      </c>
      <c r="C52" s="122" t="s">
        <v>253</v>
      </c>
      <c r="D52" s="101" t="s">
        <v>506</v>
      </c>
      <c r="E52" s="333"/>
      <c r="F52" s="135" t="s">
        <v>117</v>
      </c>
      <c r="G52" s="44" t="s">
        <v>310</v>
      </c>
      <c r="H52" s="44" t="s">
        <v>224</v>
      </c>
      <c r="I52" s="44" t="s">
        <v>612</v>
      </c>
      <c r="J52" s="51" t="s">
        <v>385</v>
      </c>
      <c r="K52" s="44" t="s">
        <v>280</v>
      </c>
      <c r="L52" s="43" t="s">
        <v>294</v>
      </c>
      <c r="M52" s="44" t="s">
        <v>471</v>
      </c>
      <c r="N52" s="52">
        <v>2</v>
      </c>
      <c r="O52" s="52"/>
      <c r="P52" s="52">
        <v>3</v>
      </c>
      <c r="Q52" s="52">
        <f t="shared" si="4"/>
        <v>0</v>
      </c>
      <c r="R52" s="52" t="str">
        <f t="shared" si="5"/>
        <v>Bajo</v>
      </c>
      <c r="S52" s="52">
        <v>10</v>
      </c>
      <c r="T52" s="52">
        <f t="shared" si="6"/>
        <v>0</v>
      </c>
      <c r="U52" s="52" t="str">
        <f t="shared" si="7"/>
        <v>IV</v>
      </c>
      <c r="V52" s="44" t="str">
        <f>VLOOKUP(U52,Criterios!$A$18:$E$21,3,FALSE)</f>
        <v xml:space="preserve">ACEPTABLE Mantener las medidas de control existentes, pero se deberían considerar soluciones o mejoras y se deben hacer comprobaciones periódicas para asegurar que el riesgo aún es aceptable. </v>
      </c>
      <c r="W52" s="52" t="s">
        <v>118</v>
      </c>
      <c r="X52" s="52" t="s">
        <v>230</v>
      </c>
      <c r="Y52" s="52"/>
      <c r="Z52" s="52"/>
      <c r="AA52" s="52"/>
      <c r="AB52" s="53" t="s">
        <v>389</v>
      </c>
      <c r="AC52" s="52" t="s">
        <v>117</v>
      </c>
      <c r="AD52" s="44" t="s">
        <v>320</v>
      </c>
      <c r="AE52" s="44" t="s">
        <v>320</v>
      </c>
      <c r="AF52" s="44" t="s">
        <v>392</v>
      </c>
      <c r="AG52" s="43" t="s">
        <v>680</v>
      </c>
      <c r="AH52" s="44" t="s">
        <v>390</v>
      </c>
      <c r="AI52" s="238">
        <v>7</v>
      </c>
      <c r="AJ52" s="238"/>
      <c r="AK52" s="239">
        <f t="shared" si="8"/>
        <v>0</v>
      </c>
      <c r="AL52" s="209"/>
      <c r="AM52" s="111"/>
    </row>
    <row r="53" spans="1:39" ht="101.1" customHeight="1">
      <c r="A53" s="97">
        <f t="shared" si="9"/>
        <v>46</v>
      </c>
      <c r="B53" s="122" t="s">
        <v>503</v>
      </c>
      <c r="C53" s="122" t="s">
        <v>253</v>
      </c>
      <c r="D53" s="101" t="s">
        <v>506</v>
      </c>
      <c r="E53" s="333"/>
      <c r="F53" s="135" t="s">
        <v>117</v>
      </c>
      <c r="G53" s="44" t="s">
        <v>310</v>
      </c>
      <c r="H53" s="44" t="s">
        <v>168</v>
      </c>
      <c r="I53" s="44" t="s">
        <v>251</v>
      </c>
      <c r="J53" s="51" t="s">
        <v>385</v>
      </c>
      <c r="K53" s="44" t="s">
        <v>328</v>
      </c>
      <c r="L53" s="44" t="s">
        <v>295</v>
      </c>
      <c r="M53" s="44" t="s">
        <v>471</v>
      </c>
      <c r="N53" s="52">
        <v>2</v>
      </c>
      <c r="O53" s="52"/>
      <c r="P53" s="52">
        <v>3</v>
      </c>
      <c r="Q53" s="52">
        <f t="shared" si="4"/>
        <v>0</v>
      </c>
      <c r="R53" s="52" t="str">
        <f t="shared" si="5"/>
        <v>Bajo</v>
      </c>
      <c r="S53" s="52">
        <v>10</v>
      </c>
      <c r="T53" s="52">
        <f t="shared" si="6"/>
        <v>0</v>
      </c>
      <c r="U53" s="52" t="str">
        <f t="shared" si="7"/>
        <v>IV</v>
      </c>
      <c r="V53" s="44" t="str">
        <f>VLOOKUP(U53,Criterios!$A$18:$E$21,3,FALSE)</f>
        <v xml:space="preserve">ACEPTABLE Mantener las medidas de control existentes, pero se deberían considerar soluciones o mejoras y se deben hacer comprobaciones periódicas para asegurar que el riesgo aún es aceptable. </v>
      </c>
      <c r="W53" s="52" t="s">
        <v>118</v>
      </c>
      <c r="X53" s="52" t="s">
        <v>230</v>
      </c>
      <c r="Y53" s="52"/>
      <c r="Z53" s="52"/>
      <c r="AA53" s="52"/>
      <c r="AB53" s="53" t="s">
        <v>389</v>
      </c>
      <c r="AC53" s="52" t="s">
        <v>117</v>
      </c>
      <c r="AD53" s="44" t="s">
        <v>320</v>
      </c>
      <c r="AE53" s="44" t="s">
        <v>320</v>
      </c>
      <c r="AF53" s="43" t="s">
        <v>655</v>
      </c>
      <c r="AG53" s="43" t="s">
        <v>656</v>
      </c>
      <c r="AH53" s="44" t="s">
        <v>390</v>
      </c>
      <c r="AI53" s="241">
        <v>11</v>
      </c>
      <c r="AJ53" s="238"/>
      <c r="AK53" s="239">
        <f t="shared" si="8"/>
        <v>0</v>
      </c>
      <c r="AL53" s="209"/>
      <c r="AM53" s="111"/>
    </row>
    <row r="54" spans="1:39" ht="101.1" customHeight="1">
      <c r="A54" s="97">
        <f t="shared" si="9"/>
        <v>47</v>
      </c>
      <c r="B54" s="122" t="s">
        <v>503</v>
      </c>
      <c r="C54" s="122" t="s">
        <v>252</v>
      </c>
      <c r="D54" s="101" t="s">
        <v>506</v>
      </c>
      <c r="E54" s="333"/>
      <c r="F54" s="135" t="s">
        <v>117</v>
      </c>
      <c r="G54" s="44" t="s">
        <v>311</v>
      </c>
      <c r="H54" s="44" t="s">
        <v>394</v>
      </c>
      <c r="I54" s="44" t="s">
        <v>393</v>
      </c>
      <c r="J54" s="51" t="s">
        <v>395</v>
      </c>
      <c r="K54" s="44" t="s">
        <v>474</v>
      </c>
      <c r="L54" s="44" t="s">
        <v>396</v>
      </c>
      <c r="M54" s="44" t="s">
        <v>296</v>
      </c>
      <c r="N54" s="52">
        <v>8</v>
      </c>
      <c r="O54" s="52">
        <v>2</v>
      </c>
      <c r="P54" s="52">
        <v>2</v>
      </c>
      <c r="Q54" s="52">
        <f t="shared" si="4"/>
        <v>4</v>
      </c>
      <c r="R54" s="52" t="str">
        <f t="shared" si="5"/>
        <v>Bajo</v>
      </c>
      <c r="S54" s="52">
        <v>10</v>
      </c>
      <c r="T54" s="52">
        <f t="shared" si="6"/>
        <v>40</v>
      </c>
      <c r="U54" s="52" t="str">
        <f t="shared" si="7"/>
        <v>III</v>
      </c>
      <c r="V54" s="44" t="str">
        <f>VLOOKUP(U54,Criterios!$A$18:$E$21,3,FALSE)</f>
        <v>MEJORABLE Mejorar si es posible. Sería conveniente justificar la intervención y su rentabilidad.</v>
      </c>
      <c r="W54" s="52" t="s">
        <v>118</v>
      </c>
      <c r="X54" s="52" t="s">
        <v>230</v>
      </c>
      <c r="Y54" s="52"/>
      <c r="Z54" s="52"/>
      <c r="AA54" s="52"/>
      <c r="AB54" s="53" t="s">
        <v>397</v>
      </c>
      <c r="AC54" s="52" t="s">
        <v>117</v>
      </c>
      <c r="AD54" s="44" t="s">
        <v>320</v>
      </c>
      <c r="AE54" s="44" t="s">
        <v>398</v>
      </c>
      <c r="AF54" s="44" t="s">
        <v>399</v>
      </c>
      <c r="AG54" s="44" t="s">
        <v>681</v>
      </c>
      <c r="AH54" s="44" t="s">
        <v>320</v>
      </c>
      <c r="AI54" s="238">
        <v>6</v>
      </c>
      <c r="AJ54" s="238"/>
      <c r="AK54" s="239">
        <f t="shared" si="8"/>
        <v>0</v>
      </c>
      <c r="AL54" s="209"/>
      <c r="AM54" s="111"/>
    </row>
    <row r="55" spans="1:39" ht="101.1" customHeight="1">
      <c r="A55" s="97">
        <f t="shared" si="9"/>
        <v>48</v>
      </c>
      <c r="B55" s="122" t="s">
        <v>503</v>
      </c>
      <c r="C55" s="122" t="s">
        <v>252</v>
      </c>
      <c r="D55" s="101" t="s">
        <v>506</v>
      </c>
      <c r="E55" s="333"/>
      <c r="F55" s="135" t="s">
        <v>117</v>
      </c>
      <c r="G55" s="44" t="s">
        <v>312</v>
      </c>
      <c r="H55" s="44" t="s">
        <v>196</v>
      </c>
      <c r="I55" s="44" t="s">
        <v>249</v>
      </c>
      <c r="J55" s="51" t="s">
        <v>401</v>
      </c>
      <c r="K55" s="44" t="s">
        <v>328</v>
      </c>
      <c r="L55" s="44" t="s">
        <v>282</v>
      </c>
      <c r="M55" s="44" t="s">
        <v>475</v>
      </c>
      <c r="N55" s="52">
        <v>2</v>
      </c>
      <c r="O55" s="52">
        <v>2</v>
      </c>
      <c r="P55" s="52">
        <v>2</v>
      </c>
      <c r="Q55" s="52">
        <f t="shared" si="4"/>
        <v>4</v>
      </c>
      <c r="R55" s="52" t="str">
        <f t="shared" si="5"/>
        <v>Bajo</v>
      </c>
      <c r="S55" s="52">
        <v>10</v>
      </c>
      <c r="T55" s="52">
        <f t="shared" si="6"/>
        <v>40</v>
      </c>
      <c r="U55" s="52" t="str">
        <f t="shared" si="7"/>
        <v>III</v>
      </c>
      <c r="V55" s="44" t="str">
        <f>VLOOKUP(U55,Criterios!$A$18:$E$21,3,FALSE)</f>
        <v>MEJORABLE Mejorar si es posible. Sería conveniente justificar la intervención y su rentabilidad.</v>
      </c>
      <c r="W55" s="52" t="s">
        <v>118</v>
      </c>
      <c r="X55" s="52" t="s">
        <v>230</v>
      </c>
      <c r="Y55" s="52"/>
      <c r="Z55" s="52"/>
      <c r="AA55" s="52"/>
      <c r="AB55" s="53" t="s">
        <v>403</v>
      </c>
      <c r="AC55" s="52" t="s">
        <v>117</v>
      </c>
      <c r="AD55" s="44" t="s">
        <v>320</v>
      </c>
      <c r="AE55" s="44" t="s">
        <v>320</v>
      </c>
      <c r="AF55" s="44" t="s">
        <v>320</v>
      </c>
      <c r="AG55" s="44" t="s">
        <v>684</v>
      </c>
      <c r="AH55" s="44" t="s">
        <v>320</v>
      </c>
      <c r="AI55" s="238">
        <v>3</v>
      </c>
      <c r="AJ55" s="238"/>
      <c r="AK55" s="239">
        <f t="shared" si="8"/>
        <v>0</v>
      </c>
      <c r="AL55" s="209"/>
      <c r="AM55" s="111"/>
    </row>
    <row r="56" spans="1:39" ht="101.1" customHeight="1">
      <c r="A56" s="97">
        <f t="shared" si="9"/>
        <v>49</v>
      </c>
      <c r="B56" s="122" t="s">
        <v>503</v>
      </c>
      <c r="C56" s="122" t="s">
        <v>252</v>
      </c>
      <c r="D56" s="101" t="s">
        <v>506</v>
      </c>
      <c r="E56" s="333"/>
      <c r="F56" s="135" t="s">
        <v>117</v>
      </c>
      <c r="G56" s="44" t="s">
        <v>313</v>
      </c>
      <c r="H56" s="44" t="s">
        <v>225</v>
      </c>
      <c r="I56" s="44" t="s">
        <v>404</v>
      </c>
      <c r="J56" s="51" t="s">
        <v>405</v>
      </c>
      <c r="K56" s="44" t="s">
        <v>281</v>
      </c>
      <c r="L56" s="44" t="s">
        <v>290</v>
      </c>
      <c r="M56" s="44" t="s">
        <v>476</v>
      </c>
      <c r="N56" s="52">
        <v>8</v>
      </c>
      <c r="O56" s="52">
        <v>2</v>
      </c>
      <c r="P56" s="52">
        <v>2</v>
      </c>
      <c r="Q56" s="52">
        <f t="shared" si="4"/>
        <v>4</v>
      </c>
      <c r="R56" s="52" t="str">
        <f t="shared" si="5"/>
        <v>Bajo</v>
      </c>
      <c r="S56" s="52">
        <v>10</v>
      </c>
      <c r="T56" s="52">
        <f t="shared" si="6"/>
        <v>40</v>
      </c>
      <c r="U56" s="52" t="str">
        <f t="shared" si="7"/>
        <v>III</v>
      </c>
      <c r="V56" s="44" t="str">
        <f>VLOOKUP(U56,Criterios!$A$18:$E$21,3,FALSE)</f>
        <v>MEJORABLE Mejorar si es posible. Sería conveniente justificar la intervención y su rentabilidad.</v>
      </c>
      <c r="W56" s="52" t="s">
        <v>118</v>
      </c>
      <c r="X56" s="52" t="s">
        <v>230</v>
      </c>
      <c r="Y56" s="52"/>
      <c r="Z56" s="52"/>
      <c r="AA56" s="52"/>
      <c r="AB56" s="53" t="s">
        <v>402</v>
      </c>
      <c r="AC56" s="52" t="s">
        <v>117</v>
      </c>
      <c r="AD56" s="44" t="s">
        <v>320</v>
      </c>
      <c r="AE56" s="44" t="s">
        <v>320</v>
      </c>
      <c r="AF56" s="44" t="s">
        <v>406</v>
      </c>
      <c r="AG56" s="44" t="s">
        <v>686</v>
      </c>
      <c r="AH56" s="44" t="s">
        <v>320</v>
      </c>
      <c r="AI56" s="238">
        <v>4</v>
      </c>
      <c r="AJ56" s="238"/>
      <c r="AK56" s="239">
        <f t="shared" si="8"/>
        <v>0</v>
      </c>
      <c r="AL56" s="209"/>
      <c r="AM56" s="111"/>
    </row>
    <row r="57" spans="1:39" ht="101.1" customHeight="1">
      <c r="A57" s="97">
        <f t="shared" si="9"/>
        <v>50</v>
      </c>
      <c r="B57" s="122" t="s">
        <v>503</v>
      </c>
      <c r="C57" s="122" t="s">
        <v>252</v>
      </c>
      <c r="D57" s="101" t="s">
        <v>506</v>
      </c>
      <c r="E57" s="333"/>
      <c r="F57" s="135" t="s">
        <v>117</v>
      </c>
      <c r="G57" s="44" t="s">
        <v>313</v>
      </c>
      <c r="H57" s="44" t="s">
        <v>194</v>
      </c>
      <c r="I57" s="44" t="s">
        <v>248</v>
      </c>
      <c r="J57" s="51" t="s">
        <v>405</v>
      </c>
      <c r="K57" s="44" t="s">
        <v>281</v>
      </c>
      <c r="L57" s="44" t="s">
        <v>271</v>
      </c>
      <c r="M57" s="44" t="s">
        <v>476</v>
      </c>
      <c r="N57" s="52">
        <v>8</v>
      </c>
      <c r="O57" s="52">
        <v>2</v>
      </c>
      <c r="P57" s="52">
        <v>2</v>
      </c>
      <c r="Q57" s="52">
        <f t="shared" si="4"/>
        <v>4</v>
      </c>
      <c r="R57" s="52" t="str">
        <f t="shared" si="5"/>
        <v>Bajo</v>
      </c>
      <c r="S57" s="52">
        <v>10</v>
      </c>
      <c r="T57" s="52">
        <f t="shared" si="6"/>
        <v>40</v>
      </c>
      <c r="U57" s="52" t="str">
        <f t="shared" si="7"/>
        <v>III</v>
      </c>
      <c r="V57" s="44" t="str">
        <f>VLOOKUP(U57,Criterios!$A$18:$E$21,3,FALSE)</f>
        <v>MEJORABLE Mejorar si es posible. Sería conveniente justificar la intervención y su rentabilidad.</v>
      </c>
      <c r="W57" s="52" t="s">
        <v>118</v>
      </c>
      <c r="X57" s="52" t="s">
        <v>230</v>
      </c>
      <c r="Y57" s="52"/>
      <c r="Z57" s="52"/>
      <c r="AA57" s="52"/>
      <c r="AB57" s="53" t="s">
        <v>402</v>
      </c>
      <c r="AC57" s="52" t="s">
        <v>117</v>
      </c>
      <c r="AD57" s="44" t="s">
        <v>320</v>
      </c>
      <c r="AE57" s="44" t="s">
        <v>320</v>
      </c>
      <c r="AF57" s="44" t="s">
        <v>406</v>
      </c>
      <c r="AG57" s="44" t="s">
        <v>686</v>
      </c>
      <c r="AH57" s="44" t="s">
        <v>320</v>
      </c>
      <c r="AI57" s="238">
        <v>4</v>
      </c>
      <c r="AJ57" s="238"/>
      <c r="AK57" s="239">
        <f t="shared" si="8"/>
        <v>0</v>
      </c>
      <c r="AL57" s="209"/>
      <c r="AM57" s="111"/>
    </row>
    <row r="58" spans="1:39" ht="101.1" customHeight="1" thickBot="1">
      <c r="A58" s="97">
        <f t="shared" si="9"/>
        <v>51</v>
      </c>
      <c r="B58" s="122" t="s">
        <v>503</v>
      </c>
      <c r="C58" s="122" t="s">
        <v>252</v>
      </c>
      <c r="D58" s="101" t="s">
        <v>506</v>
      </c>
      <c r="E58" s="333"/>
      <c r="F58" s="135" t="s">
        <v>117</v>
      </c>
      <c r="G58" s="44" t="s">
        <v>307</v>
      </c>
      <c r="H58" s="44" t="s">
        <v>207</v>
      </c>
      <c r="I58" s="44" t="s">
        <v>269</v>
      </c>
      <c r="J58" s="51" t="s">
        <v>407</v>
      </c>
      <c r="K58" s="44" t="s">
        <v>477</v>
      </c>
      <c r="L58" s="44" t="s">
        <v>287</v>
      </c>
      <c r="M58" s="44" t="s">
        <v>478</v>
      </c>
      <c r="N58" s="52">
        <v>8</v>
      </c>
      <c r="O58" s="52">
        <v>2</v>
      </c>
      <c r="P58" s="52">
        <v>2</v>
      </c>
      <c r="Q58" s="52">
        <f t="shared" si="4"/>
        <v>4</v>
      </c>
      <c r="R58" s="52" t="str">
        <f t="shared" si="5"/>
        <v>Bajo</v>
      </c>
      <c r="S58" s="52">
        <v>10</v>
      </c>
      <c r="T58" s="52">
        <f t="shared" si="6"/>
        <v>40</v>
      </c>
      <c r="U58" s="52" t="str">
        <f t="shared" si="7"/>
        <v>III</v>
      </c>
      <c r="V58" s="44" t="str">
        <f>VLOOKUP(U58,Criterios!$A$18:$E$21,3,FALSE)</f>
        <v>MEJORABLE Mejorar si es posible. Sería conveniente justificar la intervención y su rentabilidad.</v>
      </c>
      <c r="W58" s="52" t="s">
        <v>118</v>
      </c>
      <c r="X58" s="52" t="s">
        <v>230</v>
      </c>
      <c r="Y58" s="52"/>
      <c r="Z58" s="52"/>
      <c r="AA58" s="52"/>
      <c r="AB58" s="53" t="s">
        <v>408</v>
      </c>
      <c r="AC58" s="52" t="s">
        <v>117</v>
      </c>
      <c r="AD58" s="44" t="s">
        <v>320</v>
      </c>
      <c r="AE58" s="44" t="s">
        <v>410</v>
      </c>
      <c r="AF58" s="44" t="s">
        <v>411</v>
      </c>
      <c r="AG58" s="44" t="s">
        <v>658</v>
      </c>
      <c r="AH58" s="112" t="s">
        <v>320</v>
      </c>
      <c r="AI58" s="238">
        <v>5</v>
      </c>
      <c r="AJ58" s="238"/>
      <c r="AK58" s="239">
        <f t="shared" si="8"/>
        <v>0</v>
      </c>
      <c r="AL58" s="209"/>
      <c r="AM58" s="111" t="s">
        <v>292</v>
      </c>
    </row>
    <row r="59" spans="1:39" ht="101.1" customHeight="1" thickBot="1">
      <c r="A59" s="98">
        <f t="shared" si="9"/>
        <v>52</v>
      </c>
      <c r="B59" s="99" t="s">
        <v>503</v>
      </c>
      <c r="C59" s="99" t="s">
        <v>252</v>
      </c>
      <c r="D59" s="102" t="s">
        <v>506</v>
      </c>
      <c r="E59" s="334"/>
      <c r="F59" s="136" t="s">
        <v>117</v>
      </c>
      <c r="G59" s="112" t="s">
        <v>307</v>
      </c>
      <c r="H59" s="112" t="s">
        <v>208</v>
      </c>
      <c r="I59" s="112" t="s">
        <v>270</v>
      </c>
      <c r="J59" s="137" t="s">
        <v>407</v>
      </c>
      <c r="K59" s="112" t="s">
        <v>477</v>
      </c>
      <c r="L59" s="112" t="s">
        <v>297</v>
      </c>
      <c r="M59" s="112" t="s">
        <v>479</v>
      </c>
      <c r="N59" s="113">
        <v>8</v>
      </c>
      <c r="O59" s="113">
        <v>2</v>
      </c>
      <c r="P59" s="113">
        <v>2</v>
      </c>
      <c r="Q59" s="113">
        <f t="shared" si="4"/>
        <v>4</v>
      </c>
      <c r="R59" s="113" t="str">
        <f t="shared" si="5"/>
        <v>Bajo</v>
      </c>
      <c r="S59" s="113">
        <v>10</v>
      </c>
      <c r="T59" s="113">
        <f t="shared" si="6"/>
        <v>40</v>
      </c>
      <c r="U59" s="113" t="str">
        <f t="shared" si="7"/>
        <v>III</v>
      </c>
      <c r="V59" s="112" t="str">
        <f>VLOOKUP(U59,Criterios!$A$18:$E$21,3,FALSE)</f>
        <v>MEJORABLE Mejorar si es posible. Sería conveniente justificar la intervención y su rentabilidad.</v>
      </c>
      <c r="W59" s="113" t="s">
        <v>118</v>
      </c>
      <c r="X59" s="113" t="s">
        <v>230</v>
      </c>
      <c r="Y59" s="113"/>
      <c r="Z59" s="113"/>
      <c r="AA59" s="113"/>
      <c r="AB59" s="138" t="s">
        <v>409</v>
      </c>
      <c r="AC59" s="113" t="s">
        <v>117</v>
      </c>
      <c r="AD59" s="112" t="s">
        <v>320</v>
      </c>
      <c r="AE59" s="112" t="s">
        <v>410</v>
      </c>
      <c r="AF59" s="112" t="s">
        <v>411</v>
      </c>
      <c r="AG59" s="44" t="s">
        <v>658</v>
      </c>
      <c r="AH59" s="112" t="s">
        <v>320</v>
      </c>
      <c r="AI59" s="238">
        <v>5</v>
      </c>
      <c r="AJ59" s="238"/>
      <c r="AK59" s="239">
        <f t="shared" si="8"/>
        <v>0</v>
      </c>
      <c r="AL59" s="210"/>
      <c r="AM59" s="114"/>
    </row>
    <row r="60" spans="1:39" ht="101.1" customHeight="1">
      <c r="A60" s="146">
        <f t="shared" si="9"/>
        <v>53</v>
      </c>
      <c r="B60" s="96" t="s">
        <v>503</v>
      </c>
      <c r="C60" s="96" t="s">
        <v>252</v>
      </c>
      <c r="D60" s="100" t="s">
        <v>481</v>
      </c>
      <c r="E60" s="335" t="s">
        <v>482</v>
      </c>
      <c r="F60" s="105" t="s">
        <v>117</v>
      </c>
      <c r="G60" s="106" t="s">
        <v>119</v>
      </c>
      <c r="H60" s="107" t="s">
        <v>129</v>
      </c>
      <c r="I60" s="108" t="s">
        <v>596</v>
      </c>
      <c r="J60" s="134" t="s">
        <v>598</v>
      </c>
      <c r="K60" s="108" t="s">
        <v>701</v>
      </c>
      <c r="L60" s="108" t="s">
        <v>702</v>
      </c>
      <c r="M60" s="108" t="s">
        <v>703</v>
      </c>
      <c r="N60" s="109">
        <v>8</v>
      </c>
      <c r="O60" s="109">
        <v>2</v>
      </c>
      <c r="P60" s="109">
        <v>2</v>
      </c>
      <c r="Q60" s="109">
        <f t="shared" si="4"/>
        <v>4</v>
      </c>
      <c r="R60" s="109" t="str">
        <f t="shared" si="5"/>
        <v>Bajo</v>
      </c>
      <c r="S60" s="109">
        <v>10</v>
      </c>
      <c r="T60" s="109">
        <f t="shared" si="6"/>
        <v>40</v>
      </c>
      <c r="U60" s="109" t="str">
        <f t="shared" si="7"/>
        <v>III</v>
      </c>
      <c r="V60" s="107" t="str">
        <f>VLOOKUP(U60,Criterios!$A$18:$E$21,3,FALSE)</f>
        <v>MEJORABLE Mejorar si es posible. Sería conveniente justificar la intervención y su rentabilidad.</v>
      </c>
      <c r="W60" s="109" t="s">
        <v>118</v>
      </c>
      <c r="X60" s="109" t="s">
        <v>230</v>
      </c>
      <c r="Y60" s="109"/>
      <c r="Z60" s="109"/>
      <c r="AA60" s="109"/>
      <c r="AB60" s="134" t="s">
        <v>597</v>
      </c>
      <c r="AC60" s="109" t="s">
        <v>117</v>
      </c>
      <c r="AD60" s="106" t="s">
        <v>320</v>
      </c>
      <c r="AE60" s="106" t="s">
        <v>320</v>
      </c>
      <c r="AF60" s="106" t="s">
        <v>320</v>
      </c>
      <c r="AG60" s="107" t="s">
        <v>704</v>
      </c>
      <c r="AH60" s="107" t="s">
        <v>599</v>
      </c>
      <c r="AI60" s="238">
        <v>2</v>
      </c>
      <c r="AJ60" s="238"/>
      <c r="AK60" s="239">
        <f t="shared" si="8"/>
        <v>0</v>
      </c>
      <c r="AL60" s="208"/>
      <c r="AM60" s="110"/>
    </row>
    <row r="61" spans="1:39" ht="101.1" customHeight="1">
      <c r="A61" s="145">
        <f t="shared" si="9"/>
        <v>54</v>
      </c>
      <c r="B61" s="94" t="s">
        <v>503</v>
      </c>
      <c r="C61" s="94" t="s">
        <v>252</v>
      </c>
      <c r="D61" s="140" t="s">
        <v>481</v>
      </c>
      <c r="E61" s="336"/>
      <c r="F61" s="135" t="s">
        <v>117</v>
      </c>
      <c r="G61" s="54" t="s">
        <v>119</v>
      </c>
      <c r="H61" s="44" t="s">
        <v>130</v>
      </c>
      <c r="I61" s="43" t="s">
        <v>609</v>
      </c>
      <c r="J61" s="51" t="s">
        <v>322</v>
      </c>
      <c r="K61" s="43" t="s">
        <v>289</v>
      </c>
      <c r="L61" s="43" t="s">
        <v>323</v>
      </c>
      <c r="M61" s="43" t="s">
        <v>324</v>
      </c>
      <c r="N61" s="52">
        <v>8</v>
      </c>
      <c r="O61" s="52">
        <v>2</v>
      </c>
      <c r="P61" s="52">
        <v>3</v>
      </c>
      <c r="Q61" s="52">
        <f t="shared" ref="Q61:Q93" si="14">O61*P61</f>
        <v>6</v>
      </c>
      <c r="R61" s="52" t="str">
        <f t="shared" ref="R61:R93" si="15">IF(Q61&gt;23,"Muy Alto ",IF(Q61&gt;9,"Alto",IF(Q61&gt;5,"Medio","Bajo")))</f>
        <v>Medio</v>
      </c>
      <c r="S61" s="52">
        <v>10</v>
      </c>
      <c r="T61" s="52">
        <f t="shared" ref="T61:T93" si="16">Q61*S61</f>
        <v>60</v>
      </c>
      <c r="U61" s="52" t="str">
        <f t="shared" ref="U61:U93" si="17">IF(T61&gt;501,"I",IF(T61&gt;149,"II",IF(T61&gt;39,"III","IV")))</f>
        <v>III</v>
      </c>
      <c r="V61" s="44" t="str">
        <f>VLOOKUP(U61,Criterios!$A$18:$E$21,3,FALSE)</f>
        <v>MEJORABLE Mejorar si es posible. Sería conveniente justificar la intervención y su rentabilidad.</v>
      </c>
      <c r="W61" s="52" t="s">
        <v>118</v>
      </c>
      <c r="X61" s="52" t="s">
        <v>230</v>
      </c>
      <c r="Y61" s="52"/>
      <c r="Z61" s="52"/>
      <c r="AA61" s="52"/>
      <c r="AB61" s="53" t="s">
        <v>325</v>
      </c>
      <c r="AC61" s="52" t="s">
        <v>117</v>
      </c>
      <c r="AD61" s="44" t="s">
        <v>320</v>
      </c>
      <c r="AE61" s="44" t="s">
        <v>320</v>
      </c>
      <c r="AF61" s="44" t="s">
        <v>326</v>
      </c>
      <c r="AG61" s="44" t="s">
        <v>638</v>
      </c>
      <c r="AH61" s="44" t="s">
        <v>320</v>
      </c>
      <c r="AI61" s="238">
        <v>5</v>
      </c>
      <c r="AJ61" s="238"/>
      <c r="AK61" s="239">
        <f t="shared" si="8"/>
        <v>0</v>
      </c>
      <c r="AL61" s="209"/>
      <c r="AM61" s="111"/>
    </row>
    <row r="62" spans="1:39" ht="101.1" customHeight="1">
      <c r="A62" s="145">
        <f t="shared" si="9"/>
        <v>55</v>
      </c>
      <c r="B62" s="94" t="s">
        <v>503</v>
      </c>
      <c r="C62" s="94" t="s">
        <v>252</v>
      </c>
      <c r="D62" s="140" t="s">
        <v>481</v>
      </c>
      <c r="E62" s="336"/>
      <c r="F62" s="135" t="s">
        <v>117</v>
      </c>
      <c r="G62" s="54" t="s">
        <v>122</v>
      </c>
      <c r="H62" s="44" t="s">
        <v>153</v>
      </c>
      <c r="I62" s="43" t="s">
        <v>485</v>
      </c>
      <c r="J62" s="51" t="s">
        <v>331</v>
      </c>
      <c r="K62" s="44" t="s">
        <v>278</v>
      </c>
      <c r="L62" s="44" t="s">
        <v>293</v>
      </c>
      <c r="M62" s="44" t="s">
        <v>467</v>
      </c>
      <c r="N62" s="52">
        <v>8</v>
      </c>
      <c r="O62" s="52">
        <v>2</v>
      </c>
      <c r="P62" s="52">
        <v>3</v>
      </c>
      <c r="Q62" s="52">
        <f t="shared" si="14"/>
        <v>6</v>
      </c>
      <c r="R62" s="52" t="str">
        <f t="shared" si="15"/>
        <v>Medio</v>
      </c>
      <c r="S62" s="52">
        <v>10</v>
      </c>
      <c r="T62" s="52">
        <f t="shared" si="16"/>
        <v>60</v>
      </c>
      <c r="U62" s="52" t="str">
        <f t="shared" si="17"/>
        <v>III</v>
      </c>
      <c r="V62" s="44" t="str">
        <f>VLOOKUP(U62,Criterios!$A$18:$E$21,3,FALSE)</f>
        <v>MEJORABLE Mejorar si es posible. Sería conveniente justificar la intervención y su rentabilidad.</v>
      </c>
      <c r="W62" s="52" t="s">
        <v>118</v>
      </c>
      <c r="X62" s="52" t="s">
        <v>230</v>
      </c>
      <c r="Y62" s="52"/>
      <c r="Z62" s="52"/>
      <c r="AA62" s="52"/>
      <c r="AB62" s="53" t="s">
        <v>333</v>
      </c>
      <c r="AC62" s="52" t="s">
        <v>117</v>
      </c>
      <c r="AD62" s="44" t="s">
        <v>320</v>
      </c>
      <c r="AE62" s="44" t="s">
        <v>279</v>
      </c>
      <c r="AF62" s="44" t="s">
        <v>334</v>
      </c>
      <c r="AG62" s="44" t="s">
        <v>659</v>
      </c>
      <c r="AH62" s="44" t="s">
        <v>320</v>
      </c>
      <c r="AI62" s="238">
        <v>7</v>
      </c>
      <c r="AJ62" s="238"/>
      <c r="AK62" s="239">
        <f t="shared" si="8"/>
        <v>0</v>
      </c>
      <c r="AL62" s="209"/>
      <c r="AM62" s="111"/>
    </row>
    <row r="63" spans="1:39" ht="101.1" customHeight="1">
      <c r="A63" s="145">
        <f t="shared" si="9"/>
        <v>56</v>
      </c>
      <c r="B63" s="94" t="s">
        <v>503</v>
      </c>
      <c r="C63" s="94" t="s">
        <v>252</v>
      </c>
      <c r="D63" s="140" t="s">
        <v>481</v>
      </c>
      <c r="E63" s="336"/>
      <c r="F63" s="135" t="s">
        <v>117</v>
      </c>
      <c r="G63" s="54" t="s">
        <v>122</v>
      </c>
      <c r="H63" s="44" t="s">
        <v>155</v>
      </c>
      <c r="I63" s="43" t="s">
        <v>335</v>
      </c>
      <c r="J63" s="51" t="s">
        <v>337</v>
      </c>
      <c r="K63" s="44" t="s">
        <v>328</v>
      </c>
      <c r="L63" s="44" t="s">
        <v>328</v>
      </c>
      <c r="M63" s="44" t="s">
        <v>338</v>
      </c>
      <c r="N63" s="52">
        <v>8</v>
      </c>
      <c r="O63" s="52"/>
      <c r="P63" s="52">
        <v>2</v>
      </c>
      <c r="Q63" s="52">
        <f t="shared" si="14"/>
        <v>0</v>
      </c>
      <c r="R63" s="52" t="str">
        <f t="shared" si="15"/>
        <v>Bajo</v>
      </c>
      <c r="S63" s="52">
        <v>10</v>
      </c>
      <c r="T63" s="52">
        <f t="shared" si="16"/>
        <v>0</v>
      </c>
      <c r="U63" s="52" t="str">
        <f t="shared" si="17"/>
        <v>IV</v>
      </c>
      <c r="V63" s="44" t="str">
        <f>VLOOKUP(U63,Criterios!$A$18:$E$21,3,FALSE)</f>
        <v xml:space="preserve">ACEPTABLE Mantener las medidas de control existentes, pero se deberían considerar soluciones o mejoras y se deben hacer comprobaciones periódicas para asegurar que el riesgo aún es aceptable. </v>
      </c>
      <c r="W63" s="52" t="s">
        <v>118</v>
      </c>
      <c r="X63" s="52" t="s">
        <v>230</v>
      </c>
      <c r="Y63" s="52"/>
      <c r="Z63" s="52"/>
      <c r="AA63" s="52"/>
      <c r="AB63" s="53" t="s">
        <v>343</v>
      </c>
      <c r="AC63" s="52" t="s">
        <v>117</v>
      </c>
      <c r="AD63" s="44" t="s">
        <v>320</v>
      </c>
      <c r="AE63" s="44" t="s">
        <v>320</v>
      </c>
      <c r="AF63" s="44" t="s">
        <v>320</v>
      </c>
      <c r="AG63" s="44" t="s">
        <v>715</v>
      </c>
      <c r="AH63" s="44" t="s">
        <v>320</v>
      </c>
      <c r="AI63" s="238">
        <v>2</v>
      </c>
      <c r="AJ63" s="238"/>
      <c r="AK63" s="239">
        <f t="shared" si="8"/>
        <v>0</v>
      </c>
      <c r="AL63" s="209"/>
      <c r="AM63" s="111"/>
    </row>
    <row r="64" spans="1:39" ht="101.1" customHeight="1">
      <c r="A64" s="145">
        <f t="shared" si="9"/>
        <v>57</v>
      </c>
      <c r="B64" s="94" t="s">
        <v>503</v>
      </c>
      <c r="C64" s="94" t="s">
        <v>252</v>
      </c>
      <c r="D64" s="140" t="s">
        <v>481</v>
      </c>
      <c r="E64" s="336"/>
      <c r="F64" s="135" t="s">
        <v>117</v>
      </c>
      <c r="G64" s="54" t="s">
        <v>127</v>
      </c>
      <c r="H64" s="44" t="s">
        <v>222</v>
      </c>
      <c r="I64" s="43" t="s">
        <v>488</v>
      </c>
      <c r="J64" s="51" t="s">
        <v>489</v>
      </c>
      <c r="K64" s="44" t="s">
        <v>416</v>
      </c>
      <c r="L64" s="44" t="s">
        <v>490</v>
      </c>
      <c r="M64" s="44" t="s">
        <v>423</v>
      </c>
      <c r="N64" s="52">
        <v>8</v>
      </c>
      <c r="O64" s="52">
        <v>2</v>
      </c>
      <c r="P64" s="52">
        <v>3</v>
      </c>
      <c r="Q64" s="52">
        <f t="shared" si="14"/>
        <v>6</v>
      </c>
      <c r="R64" s="52" t="str">
        <f t="shared" si="15"/>
        <v>Medio</v>
      </c>
      <c r="S64" s="52">
        <v>10</v>
      </c>
      <c r="T64" s="52">
        <f t="shared" si="16"/>
        <v>60</v>
      </c>
      <c r="U64" s="52" t="str">
        <f t="shared" si="17"/>
        <v>III</v>
      </c>
      <c r="V64" s="44" t="str">
        <f>VLOOKUP(U64,Criterios!$A$18:$E$21,3,FALSE)</f>
        <v>MEJORABLE Mejorar si es posible. Sería conveniente justificar la intervención y su rentabilidad.</v>
      </c>
      <c r="W64" s="52" t="s">
        <v>118</v>
      </c>
      <c r="X64" s="52" t="s">
        <v>230</v>
      </c>
      <c r="Y64" s="52"/>
      <c r="Z64" s="52"/>
      <c r="AA64" s="52"/>
      <c r="AB64" s="53" t="s">
        <v>489</v>
      </c>
      <c r="AC64" s="52" t="s">
        <v>117</v>
      </c>
      <c r="AD64" s="44" t="s">
        <v>320</v>
      </c>
      <c r="AE64" s="44" t="s">
        <v>419</v>
      </c>
      <c r="AF64" s="44" t="s">
        <v>320</v>
      </c>
      <c r="AG64" s="44" t="s">
        <v>668</v>
      </c>
      <c r="AH64" s="44" t="s">
        <v>420</v>
      </c>
      <c r="AI64" s="238">
        <v>4</v>
      </c>
      <c r="AJ64" s="238"/>
      <c r="AK64" s="239">
        <f t="shared" si="8"/>
        <v>0</v>
      </c>
      <c r="AL64" s="209"/>
      <c r="AM64" s="111"/>
    </row>
    <row r="65" spans="1:39" ht="101.1" customHeight="1">
      <c r="A65" s="97">
        <f t="shared" ref="A65:A107" si="18">+A64+1</f>
        <v>58</v>
      </c>
      <c r="B65" s="94" t="s">
        <v>503</v>
      </c>
      <c r="C65" s="94" t="s">
        <v>252</v>
      </c>
      <c r="D65" s="140" t="s">
        <v>481</v>
      </c>
      <c r="E65" s="336"/>
      <c r="F65" s="135" t="s">
        <v>117</v>
      </c>
      <c r="G65" s="54" t="s">
        <v>127</v>
      </c>
      <c r="H65" s="44" t="s">
        <v>163</v>
      </c>
      <c r="I65" s="43" t="s">
        <v>344</v>
      </c>
      <c r="J65" s="51" t="s">
        <v>345</v>
      </c>
      <c r="K65" s="44" t="s">
        <v>328</v>
      </c>
      <c r="L65" s="44" t="s">
        <v>346</v>
      </c>
      <c r="M65" s="44" t="s">
        <v>329</v>
      </c>
      <c r="N65" s="52">
        <v>8</v>
      </c>
      <c r="O65" s="52">
        <v>2</v>
      </c>
      <c r="P65" s="52">
        <v>2</v>
      </c>
      <c r="Q65" s="52">
        <f t="shared" si="14"/>
        <v>4</v>
      </c>
      <c r="R65" s="52" t="str">
        <f t="shared" si="15"/>
        <v>Bajo</v>
      </c>
      <c r="S65" s="52">
        <v>10</v>
      </c>
      <c r="T65" s="52">
        <f t="shared" si="16"/>
        <v>40</v>
      </c>
      <c r="U65" s="52" t="str">
        <f t="shared" si="17"/>
        <v>III</v>
      </c>
      <c r="V65" s="44" t="str">
        <f>VLOOKUP(U65,Criterios!$A$18:$E$21,3,FALSE)</f>
        <v>MEJORABLE Mejorar si es posible. Sería conveniente justificar la intervención y su rentabilidad.</v>
      </c>
      <c r="W65" s="52" t="s">
        <v>118</v>
      </c>
      <c r="X65" s="52" t="s">
        <v>230</v>
      </c>
      <c r="Y65" s="52"/>
      <c r="Z65" s="52"/>
      <c r="AA65" s="52"/>
      <c r="AB65" s="53" t="s">
        <v>347</v>
      </c>
      <c r="AC65" s="52" t="s">
        <v>117</v>
      </c>
      <c r="AD65" s="44" t="s">
        <v>320</v>
      </c>
      <c r="AE65" s="44" t="s">
        <v>320</v>
      </c>
      <c r="AF65" s="44" t="s">
        <v>320</v>
      </c>
      <c r="AG65" s="44" t="s">
        <v>666</v>
      </c>
      <c r="AH65" s="44" t="s">
        <v>320</v>
      </c>
      <c r="AI65" s="238">
        <v>4</v>
      </c>
      <c r="AJ65" s="238"/>
      <c r="AK65" s="239">
        <f t="shared" si="8"/>
        <v>0</v>
      </c>
      <c r="AL65" s="209"/>
      <c r="AM65" s="111"/>
    </row>
    <row r="66" spans="1:39" ht="101.1" customHeight="1">
      <c r="A66" s="97">
        <f t="shared" si="18"/>
        <v>59</v>
      </c>
      <c r="B66" s="94" t="s">
        <v>503</v>
      </c>
      <c r="C66" s="94" t="s">
        <v>252</v>
      </c>
      <c r="D66" s="140" t="s">
        <v>481</v>
      </c>
      <c r="E66" s="336"/>
      <c r="F66" s="135" t="s">
        <v>117</v>
      </c>
      <c r="G66" s="54" t="s">
        <v>125</v>
      </c>
      <c r="H66" s="44" t="s">
        <v>187</v>
      </c>
      <c r="I66" s="44" t="s">
        <v>348</v>
      </c>
      <c r="J66" s="51" t="s">
        <v>353</v>
      </c>
      <c r="K66" s="44" t="s">
        <v>354</v>
      </c>
      <c r="L66" s="44" t="s">
        <v>355</v>
      </c>
      <c r="M66" s="44" t="s">
        <v>468</v>
      </c>
      <c r="N66" s="52">
        <v>8</v>
      </c>
      <c r="O66" s="52">
        <v>2</v>
      </c>
      <c r="P66" s="52">
        <v>3</v>
      </c>
      <c r="Q66" s="52">
        <f t="shared" si="14"/>
        <v>6</v>
      </c>
      <c r="R66" s="52" t="str">
        <f t="shared" si="15"/>
        <v>Medio</v>
      </c>
      <c r="S66" s="52">
        <v>10</v>
      </c>
      <c r="T66" s="52">
        <f t="shared" si="16"/>
        <v>60</v>
      </c>
      <c r="U66" s="52" t="str">
        <f t="shared" si="17"/>
        <v>III</v>
      </c>
      <c r="V66" s="44" t="str">
        <f>VLOOKUP(U66,Criterios!$A$18:$E$21,3,FALSE)</f>
        <v>MEJORABLE Mejorar si es posible. Sería conveniente justificar la intervención y su rentabilidad.</v>
      </c>
      <c r="W66" s="52" t="s">
        <v>118</v>
      </c>
      <c r="X66" s="52" t="s">
        <v>230</v>
      </c>
      <c r="Y66" s="52"/>
      <c r="Z66" s="52"/>
      <c r="AA66" s="52"/>
      <c r="AB66" s="53" t="s">
        <v>360</v>
      </c>
      <c r="AC66" s="52" t="s">
        <v>117</v>
      </c>
      <c r="AD66" s="44" t="s">
        <v>320</v>
      </c>
      <c r="AE66" s="44" t="s">
        <v>320</v>
      </c>
      <c r="AF66" s="44" t="s">
        <v>320</v>
      </c>
      <c r="AG66" s="44" t="s">
        <v>669</v>
      </c>
      <c r="AH66" s="44" t="s">
        <v>320</v>
      </c>
      <c r="AI66" s="238">
        <v>6</v>
      </c>
      <c r="AJ66" s="238"/>
      <c r="AK66" s="239">
        <f t="shared" si="8"/>
        <v>0</v>
      </c>
      <c r="AL66" s="209"/>
      <c r="AM66" s="111"/>
    </row>
    <row r="67" spans="1:39" ht="101.1" customHeight="1">
      <c r="A67" s="97">
        <f t="shared" si="18"/>
        <v>60</v>
      </c>
      <c r="B67" s="94" t="s">
        <v>503</v>
      </c>
      <c r="C67" s="94" t="s">
        <v>252</v>
      </c>
      <c r="D67" s="140" t="s">
        <v>481</v>
      </c>
      <c r="E67" s="336"/>
      <c r="F67" s="135" t="s">
        <v>117</v>
      </c>
      <c r="G67" s="54" t="s">
        <v>125</v>
      </c>
      <c r="H67" s="44" t="s">
        <v>188</v>
      </c>
      <c r="I67" s="44" t="s">
        <v>349</v>
      </c>
      <c r="J67" s="51" t="s">
        <v>357</v>
      </c>
      <c r="K67" s="44" t="s">
        <v>354</v>
      </c>
      <c r="L67" s="44" t="s">
        <v>355</v>
      </c>
      <c r="M67" s="44" t="s">
        <v>468</v>
      </c>
      <c r="N67" s="52">
        <v>8</v>
      </c>
      <c r="O67" s="52">
        <v>2</v>
      </c>
      <c r="P67" s="52">
        <v>3</v>
      </c>
      <c r="Q67" s="52">
        <f t="shared" si="14"/>
        <v>6</v>
      </c>
      <c r="R67" s="52" t="str">
        <f t="shared" si="15"/>
        <v>Medio</v>
      </c>
      <c r="S67" s="52">
        <v>10</v>
      </c>
      <c r="T67" s="52">
        <f t="shared" si="16"/>
        <v>60</v>
      </c>
      <c r="U67" s="52" t="str">
        <f t="shared" si="17"/>
        <v>III</v>
      </c>
      <c r="V67" s="44" t="str">
        <f>VLOOKUP(U67,Criterios!$A$18:$E$21,3,FALSE)</f>
        <v>MEJORABLE Mejorar si es posible. Sería conveniente justificar la intervención y su rentabilidad.</v>
      </c>
      <c r="W67" s="52" t="s">
        <v>118</v>
      </c>
      <c r="X67" s="52" t="s">
        <v>230</v>
      </c>
      <c r="Y67" s="52"/>
      <c r="Z67" s="52"/>
      <c r="AA67" s="52"/>
      <c r="AB67" s="53" t="s">
        <v>360</v>
      </c>
      <c r="AC67" s="52" t="s">
        <v>117</v>
      </c>
      <c r="AD67" s="44" t="s">
        <v>320</v>
      </c>
      <c r="AE67" s="44" t="s">
        <v>320</v>
      </c>
      <c r="AF67" s="44" t="s">
        <v>320</v>
      </c>
      <c r="AG67" s="44" t="s">
        <v>669</v>
      </c>
      <c r="AH67" s="44" t="s">
        <v>320</v>
      </c>
      <c r="AI67" s="238">
        <v>6</v>
      </c>
      <c r="AJ67" s="238"/>
      <c r="AK67" s="239">
        <f t="shared" si="8"/>
        <v>0</v>
      </c>
      <c r="AL67" s="209"/>
      <c r="AM67" s="111"/>
    </row>
    <row r="68" spans="1:39" ht="101.1" customHeight="1">
      <c r="A68" s="97">
        <f t="shared" si="18"/>
        <v>61</v>
      </c>
      <c r="B68" s="94" t="s">
        <v>503</v>
      </c>
      <c r="C68" s="94" t="s">
        <v>252</v>
      </c>
      <c r="D68" s="140" t="s">
        <v>481</v>
      </c>
      <c r="E68" s="336"/>
      <c r="F68" s="135" t="s">
        <v>117</v>
      </c>
      <c r="G68" s="54" t="s">
        <v>125</v>
      </c>
      <c r="H68" s="44" t="s">
        <v>189</v>
      </c>
      <c r="I68" s="44" t="s">
        <v>350</v>
      </c>
      <c r="J68" s="51" t="s">
        <v>358</v>
      </c>
      <c r="K68" s="44" t="s">
        <v>354</v>
      </c>
      <c r="L68" s="44" t="s">
        <v>355</v>
      </c>
      <c r="M68" s="44" t="s">
        <v>468</v>
      </c>
      <c r="N68" s="52">
        <v>8</v>
      </c>
      <c r="O68" s="52">
        <v>2</v>
      </c>
      <c r="P68" s="52">
        <v>3</v>
      </c>
      <c r="Q68" s="52">
        <f t="shared" si="14"/>
        <v>6</v>
      </c>
      <c r="R68" s="52" t="str">
        <f t="shared" si="15"/>
        <v>Medio</v>
      </c>
      <c r="S68" s="52">
        <v>10</v>
      </c>
      <c r="T68" s="52">
        <f t="shared" si="16"/>
        <v>60</v>
      </c>
      <c r="U68" s="52" t="str">
        <f t="shared" si="17"/>
        <v>III</v>
      </c>
      <c r="V68" s="44" t="str">
        <f>VLOOKUP(U68,Criterios!$A$18:$E$21,3,FALSE)</f>
        <v>MEJORABLE Mejorar si es posible. Sería conveniente justificar la intervención y su rentabilidad.</v>
      </c>
      <c r="W68" s="52" t="s">
        <v>118</v>
      </c>
      <c r="X68" s="52" t="s">
        <v>230</v>
      </c>
      <c r="Y68" s="52"/>
      <c r="Z68" s="52"/>
      <c r="AA68" s="52"/>
      <c r="AB68" s="53" t="s">
        <v>360</v>
      </c>
      <c r="AC68" s="52" t="s">
        <v>117</v>
      </c>
      <c r="AD68" s="44" t="s">
        <v>320</v>
      </c>
      <c r="AE68" s="44" t="s">
        <v>320</v>
      </c>
      <c r="AF68" s="44" t="s">
        <v>320</v>
      </c>
      <c r="AG68" s="44" t="s">
        <v>669</v>
      </c>
      <c r="AH68" s="44" t="s">
        <v>320</v>
      </c>
      <c r="AI68" s="238">
        <v>6</v>
      </c>
      <c r="AJ68" s="238"/>
      <c r="AK68" s="239">
        <f t="shared" si="8"/>
        <v>0</v>
      </c>
      <c r="AL68" s="209"/>
      <c r="AM68" s="111"/>
    </row>
    <row r="69" spans="1:39" ht="101.1" customHeight="1">
      <c r="A69" s="97">
        <f t="shared" si="18"/>
        <v>62</v>
      </c>
      <c r="B69" s="94" t="s">
        <v>503</v>
      </c>
      <c r="C69" s="94" t="s">
        <v>252</v>
      </c>
      <c r="D69" s="140" t="s">
        <v>481</v>
      </c>
      <c r="E69" s="336"/>
      <c r="F69" s="135" t="s">
        <v>117</v>
      </c>
      <c r="G69" s="54" t="s">
        <v>125</v>
      </c>
      <c r="H69" s="44" t="s">
        <v>190</v>
      </c>
      <c r="I69" s="44" t="s">
        <v>351</v>
      </c>
      <c r="J69" s="51" t="s">
        <v>359</v>
      </c>
      <c r="K69" s="44" t="s">
        <v>354</v>
      </c>
      <c r="L69" s="44" t="s">
        <v>355</v>
      </c>
      <c r="M69" s="44" t="s">
        <v>468</v>
      </c>
      <c r="N69" s="52">
        <v>8</v>
      </c>
      <c r="O69" s="52">
        <v>2</v>
      </c>
      <c r="P69" s="52">
        <v>3</v>
      </c>
      <c r="Q69" s="52">
        <f t="shared" si="14"/>
        <v>6</v>
      </c>
      <c r="R69" s="52" t="str">
        <f t="shared" si="15"/>
        <v>Medio</v>
      </c>
      <c r="S69" s="52">
        <v>10</v>
      </c>
      <c r="T69" s="52">
        <f t="shared" si="16"/>
        <v>60</v>
      </c>
      <c r="U69" s="52" t="str">
        <f t="shared" si="17"/>
        <v>III</v>
      </c>
      <c r="V69" s="44" t="str">
        <f>VLOOKUP(U69,Criterios!$A$18:$E$21,3,FALSE)</f>
        <v>MEJORABLE Mejorar si es posible. Sería conveniente justificar la intervención y su rentabilidad.</v>
      </c>
      <c r="W69" s="52" t="s">
        <v>118</v>
      </c>
      <c r="X69" s="52" t="s">
        <v>230</v>
      </c>
      <c r="Y69" s="52"/>
      <c r="Z69" s="52"/>
      <c r="AA69" s="52"/>
      <c r="AB69" s="53" t="s">
        <v>360</v>
      </c>
      <c r="AC69" s="52" t="s">
        <v>117</v>
      </c>
      <c r="AD69" s="44" t="s">
        <v>320</v>
      </c>
      <c r="AE69" s="44" t="s">
        <v>320</v>
      </c>
      <c r="AF69" s="44" t="s">
        <v>320</v>
      </c>
      <c r="AG69" s="44" t="s">
        <v>669</v>
      </c>
      <c r="AH69" s="44" t="s">
        <v>320</v>
      </c>
      <c r="AI69" s="238">
        <v>6</v>
      </c>
      <c r="AJ69" s="238"/>
      <c r="AK69" s="239">
        <f t="shared" si="8"/>
        <v>0</v>
      </c>
      <c r="AL69" s="209"/>
      <c r="AM69" s="111"/>
    </row>
    <row r="70" spans="1:39" ht="101.1" customHeight="1">
      <c r="A70" s="97">
        <f t="shared" si="18"/>
        <v>63</v>
      </c>
      <c r="B70" s="94" t="s">
        <v>503</v>
      </c>
      <c r="C70" s="94" t="s">
        <v>252</v>
      </c>
      <c r="D70" s="140" t="s">
        <v>481</v>
      </c>
      <c r="E70" s="336"/>
      <c r="F70" s="135" t="s">
        <v>117</v>
      </c>
      <c r="G70" s="54" t="s">
        <v>125</v>
      </c>
      <c r="H70" s="44" t="s">
        <v>191</v>
      </c>
      <c r="I70" s="44" t="s">
        <v>352</v>
      </c>
      <c r="J70" s="51" t="s">
        <v>358</v>
      </c>
      <c r="K70" s="44" t="s">
        <v>354</v>
      </c>
      <c r="L70" s="44" t="s">
        <v>355</v>
      </c>
      <c r="M70" s="44" t="s">
        <v>468</v>
      </c>
      <c r="N70" s="52">
        <v>8</v>
      </c>
      <c r="O70" s="52">
        <v>2</v>
      </c>
      <c r="P70" s="52">
        <v>3</v>
      </c>
      <c r="Q70" s="52">
        <f t="shared" si="14"/>
        <v>6</v>
      </c>
      <c r="R70" s="52" t="str">
        <f t="shared" si="15"/>
        <v>Medio</v>
      </c>
      <c r="S70" s="52">
        <v>10</v>
      </c>
      <c r="T70" s="52">
        <f t="shared" si="16"/>
        <v>60</v>
      </c>
      <c r="U70" s="52" t="str">
        <f t="shared" si="17"/>
        <v>III</v>
      </c>
      <c r="V70" s="44" t="str">
        <f>VLOOKUP(U70,Criterios!$A$18:$E$21,3,FALSE)</f>
        <v>MEJORABLE Mejorar si es posible. Sería conveniente justificar la intervención y su rentabilidad.</v>
      </c>
      <c r="W70" s="52" t="s">
        <v>118</v>
      </c>
      <c r="X70" s="52" t="s">
        <v>230</v>
      </c>
      <c r="Y70" s="52"/>
      <c r="Z70" s="52"/>
      <c r="AA70" s="52"/>
      <c r="AB70" s="53" t="s">
        <v>360</v>
      </c>
      <c r="AC70" s="52" t="s">
        <v>117</v>
      </c>
      <c r="AD70" s="44" t="s">
        <v>320</v>
      </c>
      <c r="AE70" s="44" t="s">
        <v>320</v>
      </c>
      <c r="AF70" s="44" t="s">
        <v>320</v>
      </c>
      <c r="AG70" s="44" t="s">
        <v>669</v>
      </c>
      <c r="AH70" s="44" t="s">
        <v>320</v>
      </c>
      <c r="AI70" s="238">
        <v>6</v>
      </c>
      <c r="AJ70" s="238"/>
      <c r="AK70" s="239">
        <f t="shared" si="8"/>
        <v>0</v>
      </c>
      <c r="AL70" s="209"/>
      <c r="AM70" s="111"/>
    </row>
    <row r="71" spans="1:39" ht="101.1" customHeight="1">
      <c r="A71" s="97">
        <f t="shared" si="18"/>
        <v>64</v>
      </c>
      <c r="B71" s="94" t="s">
        <v>503</v>
      </c>
      <c r="C71" s="94" t="s">
        <v>252</v>
      </c>
      <c r="D71" s="140" t="s">
        <v>481</v>
      </c>
      <c r="E71" s="336"/>
      <c r="F71" s="135" t="s">
        <v>117</v>
      </c>
      <c r="G71" s="54" t="s">
        <v>120</v>
      </c>
      <c r="H71" s="44" t="s">
        <v>143</v>
      </c>
      <c r="I71" s="44" t="s">
        <v>491</v>
      </c>
      <c r="J71" s="51" t="s">
        <v>495</v>
      </c>
      <c r="K71" s="44" t="s">
        <v>366</v>
      </c>
      <c r="L71" s="44" t="s">
        <v>328</v>
      </c>
      <c r="M71" s="44" t="s">
        <v>368</v>
      </c>
      <c r="N71" s="52">
        <v>8</v>
      </c>
      <c r="O71" s="52">
        <v>2</v>
      </c>
      <c r="P71" s="52">
        <v>3</v>
      </c>
      <c r="Q71" s="52">
        <f t="shared" si="14"/>
        <v>6</v>
      </c>
      <c r="R71" s="52" t="str">
        <f t="shared" si="15"/>
        <v>Medio</v>
      </c>
      <c r="S71" s="52">
        <v>10</v>
      </c>
      <c r="T71" s="52">
        <f t="shared" si="16"/>
        <v>60</v>
      </c>
      <c r="U71" s="52" t="str">
        <f t="shared" si="17"/>
        <v>III</v>
      </c>
      <c r="V71" s="44" t="str">
        <f>VLOOKUP(U71,Criterios!$A$18:$E$21,3,FALSE)</f>
        <v>MEJORABLE Mejorar si es posible. Sería conveniente justificar la intervención y su rentabilidad.</v>
      </c>
      <c r="W71" s="52" t="s">
        <v>118</v>
      </c>
      <c r="X71" s="52" t="s">
        <v>230</v>
      </c>
      <c r="Y71" s="52"/>
      <c r="Z71" s="52"/>
      <c r="AA71" s="52"/>
      <c r="AB71" s="53" t="s">
        <v>371</v>
      </c>
      <c r="AC71" s="52" t="s">
        <v>117</v>
      </c>
      <c r="AD71" s="44" t="s">
        <v>320</v>
      </c>
      <c r="AE71" s="44" t="s">
        <v>320</v>
      </c>
      <c r="AF71" s="44" t="s">
        <v>320</v>
      </c>
      <c r="AG71" s="44" t="s">
        <v>651</v>
      </c>
      <c r="AH71" s="44" t="s">
        <v>320</v>
      </c>
      <c r="AI71" s="238">
        <v>7</v>
      </c>
      <c r="AJ71" s="238"/>
      <c r="AK71" s="239">
        <f t="shared" si="8"/>
        <v>0</v>
      </c>
      <c r="AL71" s="209"/>
      <c r="AM71" s="111"/>
    </row>
    <row r="72" spans="1:39" ht="101.1" customHeight="1">
      <c r="A72" s="97">
        <f t="shared" si="18"/>
        <v>65</v>
      </c>
      <c r="B72" s="94" t="s">
        <v>503</v>
      </c>
      <c r="C72" s="94" t="s">
        <v>252</v>
      </c>
      <c r="D72" s="140" t="s">
        <v>481</v>
      </c>
      <c r="E72" s="336"/>
      <c r="F72" s="135" t="s">
        <v>117</v>
      </c>
      <c r="G72" s="54" t="s">
        <v>120</v>
      </c>
      <c r="H72" s="44" t="s">
        <v>144</v>
      </c>
      <c r="I72" s="44" t="s">
        <v>492</v>
      </c>
      <c r="J72" s="51" t="s">
        <v>429</v>
      </c>
      <c r="K72" s="44" t="s">
        <v>366</v>
      </c>
      <c r="L72" s="44" t="s">
        <v>431</v>
      </c>
      <c r="M72" s="44" t="s">
        <v>368</v>
      </c>
      <c r="N72" s="52">
        <v>8</v>
      </c>
      <c r="O72" s="52">
        <v>2</v>
      </c>
      <c r="P72" s="52">
        <v>3</v>
      </c>
      <c r="Q72" s="52">
        <f t="shared" si="14"/>
        <v>6</v>
      </c>
      <c r="R72" s="52" t="str">
        <f t="shared" si="15"/>
        <v>Medio</v>
      </c>
      <c r="S72" s="52">
        <v>10</v>
      </c>
      <c r="T72" s="52">
        <f t="shared" si="16"/>
        <v>60</v>
      </c>
      <c r="U72" s="52" t="str">
        <f t="shared" si="17"/>
        <v>III</v>
      </c>
      <c r="V72" s="44" t="str">
        <f>VLOOKUP(U72,Criterios!$A$18:$E$21,3,FALSE)</f>
        <v>MEJORABLE Mejorar si es posible. Sería conveniente justificar la intervención y su rentabilidad.</v>
      </c>
      <c r="W72" s="52" t="s">
        <v>118</v>
      </c>
      <c r="X72" s="52" t="s">
        <v>230</v>
      </c>
      <c r="Y72" s="52"/>
      <c r="Z72" s="52"/>
      <c r="AA72" s="52"/>
      <c r="AB72" s="53" t="s">
        <v>371</v>
      </c>
      <c r="AC72" s="52" t="s">
        <v>117</v>
      </c>
      <c r="AD72" s="44" t="s">
        <v>320</v>
      </c>
      <c r="AE72" s="44" t="s">
        <v>320</v>
      </c>
      <c r="AF72" s="44" t="s">
        <v>643</v>
      </c>
      <c r="AG72" s="44" t="s">
        <v>646</v>
      </c>
      <c r="AH72" s="44" t="s">
        <v>320</v>
      </c>
      <c r="AI72" s="238">
        <v>7</v>
      </c>
      <c r="AJ72" s="238"/>
      <c r="AK72" s="239">
        <f t="shared" si="8"/>
        <v>0</v>
      </c>
      <c r="AL72" s="209"/>
      <c r="AM72" s="111"/>
    </row>
    <row r="73" spans="1:39" ht="101.1" customHeight="1">
      <c r="A73" s="97">
        <f t="shared" si="18"/>
        <v>66</v>
      </c>
      <c r="B73" s="94" t="s">
        <v>503</v>
      </c>
      <c r="C73" s="94" t="s">
        <v>252</v>
      </c>
      <c r="D73" s="140" t="s">
        <v>481</v>
      </c>
      <c r="E73" s="336"/>
      <c r="F73" s="135" t="s">
        <v>117</v>
      </c>
      <c r="G73" s="54" t="s">
        <v>120</v>
      </c>
      <c r="H73" s="44" t="s">
        <v>138</v>
      </c>
      <c r="I73" s="44" t="s">
        <v>493</v>
      </c>
      <c r="J73" s="51" t="s">
        <v>496</v>
      </c>
      <c r="K73" s="44" t="s">
        <v>366</v>
      </c>
      <c r="L73" s="44" t="s">
        <v>328</v>
      </c>
      <c r="M73" s="44" t="s">
        <v>368</v>
      </c>
      <c r="N73" s="52">
        <v>8</v>
      </c>
      <c r="O73" s="52">
        <v>2</v>
      </c>
      <c r="P73" s="52">
        <v>3</v>
      </c>
      <c r="Q73" s="52">
        <f t="shared" si="14"/>
        <v>6</v>
      </c>
      <c r="R73" s="52" t="str">
        <f t="shared" si="15"/>
        <v>Medio</v>
      </c>
      <c r="S73" s="52">
        <v>10</v>
      </c>
      <c r="T73" s="52">
        <f t="shared" si="16"/>
        <v>60</v>
      </c>
      <c r="U73" s="52" t="str">
        <f t="shared" si="17"/>
        <v>III</v>
      </c>
      <c r="V73" s="44" t="str">
        <f>VLOOKUP(U73,Criterios!$A$18:$E$21,3,FALSE)</f>
        <v>MEJORABLE Mejorar si es posible. Sería conveniente justificar la intervención y su rentabilidad.</v>
      </c>
      <c r="W73" s="52" t="s">
        <v>118</v>
      </c>
      <c r="X73" s="52" t="s">
        <v>230</v>
      </c>
      <c r="Y73" s="52"/>
      <c r="Z73" s="52"/>
      <c r="AA73" s="52"/>
      <c r="AB73" s="53" t="s">
        <v>371</v>
      </c>
      <c r="AC73" s="52" t="s">
        <v>117</v>
      </c>
      <c r="AD73" s="44" t="s">
        <v>320</v>
      </c>
      <c r="AE73" s="44" t="s">
        <v>320</v>
      </c>
      <c r="AF73" s="44" t="s">
        <v>320</v>
      </c>
      <c r="AG73" s="44" t="s">
        <v>737</v>
      </c>
      <c r="AH73" s="44" t="s">
        <v>320</v>
      </c>
      <c r="AI73" s="238">
        <v>7</v>
      </c>
      <c r="AJ73" s="238"/>
      <c r="AK73" s="239">
        <f t="shared" ref="AK73:AK112" si="19">IFERROR(+AJ73/AI73,0)</f>
        <v>0</v>
      </c>
      <c r="AL73" s="209"/>
      <c r="AM73" s="111"/>
    </row>
    <row r="74" spans="1:39" ht="101.1" customHeight="1">
      <c r="A74" s="97">
        <f t="shared" si="18"/>
        <v>67</v>
      </c>
      <c r="B74" s="94" t="s">
        <v>503</v>
      </c>
      <c r="C74" s="94" t="s">
        <v>252</v>
      </c>
      <c r="D74" s="140" t="s">
        <v>481</v>
      </c>
      <c r="E74" s="336"/>
      <c r="F74" s="135" t="s">
        <v>117</v>
      </c>
      <c r="G74" s="54" t="s">
        <v>120</v>
      </c>
      <c r="H74" s="44" t="s">
        <v>145</v>
      </c>
      <c r="I74" s="44" t="s">
        <v>494</v>
      </c>
      <c r="J74" s="51" t="s">
        <v>496</v>
      </c>
      <c r="K74" s="44" t="s">
        <v>366</v>
      </c>
      <c r="L74" s="44" t="s">
        <v>431</v>
      </c>
      <c r="M74" s="44" t="s">
        <v>368</v>
      </c>
      <c r="N74" s="52">
        <v>8</v>
      </c>
      <c r="O74" s="52">
        <v>2</v>
      </c>
      <c r="P74" s="52">
        <v>3</v>
      </c>
      <c r="Q74" s="52">
        <f t="shared" si="14"/>
        <v>6</v>
      </c>
      <c r="R74" s="52" t="str">
        <f t="shared" si="15"/>
        <v>Medio</v>
      </c>
      <c r="S74" s="52">
        <v>10</v>
      </c>
      <c r="T74" s="52">
        <f t="shared" si="16"/>
        <v>60</v>
      </c>
      <c r="U74" s="52" t="str">
        <f t="shared" si="17"/>
        <v>III</v>
      </c>
      <c r="V74" s="44" t="str">
        <f>VLOOKUP(U74,Criterios!$A$18:$E$21,3,FALSE)</f>
        <v>MEJORABLE Mejorar si es posible. Sería conveniente justificar la intervención y su rentabilidad.</v>
      </c>
      <c r="W74" s="52" t="s">
        <v>118</v>
      </c>
      <c r="X74" s="52" t="s">
        <v>230</v>
      </c>
      <c r="Y74" s="52"/>
      <c r="Z74" s="52"/>
      <c r="AA74" s="52"/>
      <c r="AB74" s="53" t="s">
        <v>371</v>
      </c>
      <c r="AC74" s="52" t="s">
        <v>117</v>
      </c>
      <c r="AD74" s="44" t="s">
        <v>320</v>
      </c>
      <c r="AE74" s="44" t="s">
        <v>320</v>
      </c>
      <c r="AF74" s="43" t="s">
        <v>643</v>
      </c>
      <c r="AG74" s="43" t="s">
        <v>644</v>
      </c>
      <c r="AH74" s="44" t="s">
        <v>320</v>
      </c>
      <c r="AI74" s="238">
        <v>8</v>
      </c>
      <c r="AJ74" s="238"/>
      <c r="AK74" s="239">
        <f t="shared" si="19"/>
        <v>0</v>
      </c>
      <c r="AL74" s="209"/>
      <c r="AM74" s="111"/>
    </row>
    <row r="75" spans="1:39" ht="101.1" customHeight="1">
      <c r="A75" s="97">
        <f t="shared" si="18"/>
        <v>68</v>
      </c>
      <c r="B75" s="94" t="s">
        <v>503</v>
      </c>
      <c r="C75" s="94" t="s">
        <v>252</v>
      </c>
      <c r="D75" s="140" t="s">
        <v>481</v>
      </c>
      <c r="E75" s="336"/>
      <c r="F75" s="135" t="s">
        <v>117</v>
      </c>
      <c r="G75" s="44" t="s">
        <v>302</v>
      </c>
      <c r="H75" s="44" t="s">
        <v>186</v>
      </c>
      <c r="I75" s="44" t="s">
        <v>372</v>
      </c>
      <c r="J75" s="51" t="s">
        <v>373</v>
      </c>
      <c r="K75" s="44" t="s">
        <v>374</v>
      </c>
      <c r="L75" s="44" t="s">
        <v>375</v>
      </c>
      <c r="M75" s="44" t="s">
        <v>376</v>
      </c>
      <c r="N75" s="52">
        <v>8</v>
      </c>
      <c r="O75" s="52">
        <v>2</v>
      </c>
      <c r="P75" s="52">
        <v>3</v>
      </c>
      <c r="Q75" s="52">
        <f t="shared" si="14"/>
        <v>6</v>
      </c>
      <c r="R75" s="52" t="str">
        <f t="shared" si="15"/>
        <v>Medio</v>
      </c>
      <c r="S75" s="52">
        <v>10</v>
      </c>
      <c r="T75" s="52">
        <f t="shared" si="16"/>
        <v>60</v>
      </c>
      <c r="U75" s="52" t="str">
        <f t="shared" si="17"/>
        <v>III</v>
      </c>
      <c r="V75" s="44" t="str">
        <f>VLOOKUP(U75,Criterios!$A$18:$E$21,3,FALSE)</f>
        <v>MEJORABLE Mejorar si es posible. Sería conveniente justificar la intervención y su rentabilidad.</v>
      </c>
      <c r="W75" s="52" t="s">
        <v>118</v>
      </c>
      <c r="X75" s="52" t="s">
        <v>230</v>
      </c>
      <c r="Y75" s="52"/>
      <c r="Z75" s="52"/>
      <c r="AA75" s="52"/>
      <c r="AB75" s="53" t="s">
        <v>377</v>
      </c>
      <c r="AC75" s="52" t="s">
        <v>117</v>
      </c>
      <c r="AD75" s="44" t="s">
        <v>320</v>
      </c>
      <c r="AE75" s="44" t="s">
        <v>378</v>
      </c>
      <c r="AF75" s="44" t="s">
        <v>320</v>
      </c>
      <c r="AG75" s="44" t="s">
        <v>690</v>
      </c>
      <c r="AH75" s="44" t="s">
        <v>320</v>
      </c>
      <c r="AI75" s="238">
        <v>3</v>
      </c>
      <c r="AJ75" s="238"/>
      <c r="AK75" s="239">
        <f t="shared" si="19"/>
        <v>0</v>
      </c>
      <c r="AL75" s="209"/>
      <c r="AM75" s="111"/>
    </row>
    <row r="76" spans="1:39" ht="101.1" customHeight="1">
      <c r="A76" s="97">
        <f t="shared" si="18"/>
        <v>69</v>
      </c>
      <c r="B76" s="94" t="s">
        <v>503</v>
      </c>
      <c r="C76" s="94" t="s">
        <v>252</v>
      </c>
      <c r="D76" s="140" t="s">
        <v>481</v>
      </c>
      <c r="E76" s="336"/>
      <c r="F76" s="135" t="s">
        <v>117</v>
      </c>
      <c r="G76" s="44" t="s">
        <v>309</v>
      </c>
      <c r="H76" s="44" t="s">
        <v>147</v>
      </c>
      <c r="I76" s="44" t="s">
        <v>380</v>
      </c>
      <c r="J76" s="51" t="s">
        <v>379</v>
      </c>
      <c r="K76" s="44" t="s">
        <v>381</v>
      </c>
      <c r="L76" s="44" t="s">
        <v>469</v>
      </c>
      <c r="M76" s="44" t="s">
        <v>470</v>
      </c>
      <c r="N76" s="52">
        <v>8</v>
      </c>
      <c r="O76" s="52"/>
      <c r="P76" s="52">
        <v>1</v>
      </c>
      <c r="Q76" s="52">
        <f t="shared" si="14"/>
        <v>0</v>
      </c>
      <c r="R76" s="52" t="str">
        <f t="shared" si="15"/>
        <v>Bajo</v>
      </c>
      <c r="S76" s="52">
        <v>10</v>
      </c>
      <c r="T76" s="52">
        <f t="shared" si="16"/>
        <v>0</v>
      </c>
      <c r="U76" s="52" t="str">
        <f t="shared" si="17"/>
        <v>IV</v>
      </c>
      <c r="V76" s="44" t="str">
        <f>VLOOKUP(U76,Criterios!$A$18:$E$21,3,FALSE)</f>
        <v xml:space="preserve">ACEPTABLE Mantener las medidas de control existentes, pero se deberían considerar soluciones o mejoras y se deben hacer comprobaciones periódicas para asegurar que el riesgo aún es aceptable. </v>
      </c>
      <c r="W76" s="52" t="s">
        <v>118</v>
      </c>
      <c r="X76" s="52" t="s">
        <v>230</v>
      </c>
      <c r="Y76" s="52"/>
      <c r="Z76" s="52"/>
      <c r="AA76" s="52"/>
      <c r="AB76" s="53" t="s">
        <v>382</v>
      </c>
      <c r="AC76" s="52" t="s">
        <v>117</v>
      </c>
      <c r="AD76" s="44" t="s">
        <v>320</v>
      </c>
      <c r="AE76" s="44" t="s">
        <v>383</v>
      </c>
      <c r="AF76" s="44" t="s">
        <v>384</v>
      </c>
      <c r="AG76" s="44" t="s">
        <v>652</v>
      </c>
      <c r="AH76" s="44" t="s">
        <v>320</v>
      </c>
      <c r="AI76" s="238">
        <v>5</v>
      </c>
      <c r="AJ76" s="238"/>
      <c r="AK76" s="239">
        <f t="shared" si="19"/>
        <v>0</v>
      </c>
      <c r="AL76" s="209"/>
      <c r="AM76" s="111"/>
    </row>
    <row r="77" spans="1:39" ht="101.1" customHeight="1">
      <c r="A77" s="97">
        <f t="shared" si="18"/>
        <v>70</v>
      </c>
      <c r="B77" s="94" t="s">
        <v>503</v>
      </c>
      <c r="C77" s="94" t="s">
        <v>252</v>
      </c>
      <c r="D77" s="140" t="s">
        <v>481</v>
      </c>
      <c r="E77" s="336"/>
      <c r="F77" s="135" t="s">
        <v>117</v>
      </c>
      <c r="G77" s="44" t="s">
        <v>310</v>
      </c>
      <c r="H77" s="44" t="s">
        <v>299</v>
      </c>
      <c r="I77" s="44" t="s">
        <v>245</v>
      </c>
      <c r="J77" s="51" t="s">
        <v>385</v>
      </c>
      <c r="K77" s="44" t="s">
        <v>386</v>
      </c>
      <c r="L77" s="44" t="s">
        <v>387</v>
      </c>
      <c r="M77" s="44" t="s">
        <v>471</v>
      </c>
      <c r="N77" s="52">
        <v>8</v>
      </c>
      <c r="O77" s="52">
        <v>2</v>
      </c>
      <c r="P77" s="52">
        <v>3</v>
      </c>
      <c r="Q77" s="52">
        <f t="shared" si="14"/>
        <v>6</v>
      </c>
      <c r="R77" s="52" t="str">
        <f t="shared" si="15"/>
        <v>Medio</v>
      </c>
      <c r="S77" s="52">
        <v>10</v>
      </c>
      <c r="T77" s="52">
        <f t="shared" si="16"/>
        <v>60</v>
      </c>
      <c r="U77" s="52" t="str">
        <f t="shared" si="17"/>
        <v>III</v>
      </c>
      <c r="V77" s="44" t="str">
        <f>VLOOKUP(U77,Criterios!$A$18:$E$21,3,FALSE)</f>
        <v>MEJORABLE Mejorar si es posible. Sería conveniente justificar la intervención y su rentabilidad.</v>
      </c>
      <c r="W77" s="52" t="s">
        <v>118</v>
      </c>
      <c r="X77" s="52" t="s">
        <v>230</v>
      </c>
      <c r="Y77" s="52"/>
      <c r="Z77" s="52"/>
      <c r="AA77" s="52"/>
      <c r="AB77" s="53" t="s">
        <v>389</v>
      </c>
      <c r="AC77" s="52" t="s">
        <v>117</v>
      </c>
      <c r="AD77" s="44" t="s">
        <v>320</v>
      </c>
      <c r="AE77" s="44" t="s">
        <v>653</v>
      </c>
      <c r="AF77" s="43" t="s">
        <v>654</v>
      </c>
      <c r="AG77" s="43" t="s">
        <v>657</v>
      </c>
      <c r="AH77" s="44" t="s">
        <v>320</v>
      </c>
      <c r="AI77" s="238">
        <v>13</v>
      </c>
      <c r="AJ77" s="238"/>
      <c r="AK77" s="239">
        <f t="shared" si="19"/>
        <v>0</v>
      </c>
      <c r="AL77" s="209"/>
      <c r="AM77" s="111"/>
    </row>
    <row r="78" spans="1:39" ht="101.1" customHeight="1">
      <c r="A78" s="97">
        <f t="shared" si="18"/>
        <v>71</v>
      </c>
      <c r="B78" s="94" t="s">
        <v>503</v>
      </c>
      <c r="C78" s="94" t="s">
        <v>252</v>
      </c>
      <c r="D78" s="140" t="s">
        <v>481</v>
      </c>
      <c r="E78" s="336"/>
      <c r="F78" s="135" t="s">
        <v>117</v>
      </c>
      <c r="G78" s="44" t="s">
        <v>310</v>
      </c>
      <c r="H78" s="44" t="s">
        <v>176</v>
      </c>
      <c r="I78" s="44" t="s">
        <v>246</v>
      </c>
      <c r="J78" s="51" t="s">
        <v>385</v>
      </c>
      <c r="K78" s="44" t="s">
        <v>388</v>
      </c>
      <c r="L78" s="44" t="s">
        <v>473</v>
      </c>
      <c r="M78" s="44" t="s">
        <v>471</v>
      </c>
      <c r="N78" s="52">
        <v>2</v>
      </c>
      <c r="O78" s="52">
        <v>2</v>
      </c>
      <c r="P78" s="52">
        <v>3</v>
      </c>
      <c r="Q78" s="52">
        <f t="shared" si="14"/>
        <v>6</v>
      </c>
      <c r="R78" s="52" t="str">
        <f t="shared" si="15"/>
        <v>Medio</v>
      </c>
      <c r="S78" s="52">
        <v>10</v>
      </c>
      <c r="T78" s="52">
        <f t="shared" si="16"/>
        <v>60</v>
      </c>
      <c r="U78" s="52" t="str">
        <f t="shared" si="17"/>
        <v>III</v>
      </c>
      <c r="V78" s="44" t="str">
        <f>VLOOKUP(U78,Criterios!$A$18:$E$21,3,FALSE)</f>
        <v>MEJORABLE Mejorar si es posible. Sería conveniente justificar la intervención y su rentabilidad.</v>
      </c>
      <c r="W78" s="52" t="s">
        <v>118</v>
      </c>
      <c r="X78" s="52" t="s">
        <v>230</v>
      </c>
      <c r="Y78" s="52"/>
      <c r="Z78" s="52"/>
      <c r="AA78" s="52"/>
      <c r="AB78" s="53" t="s">
        <v>389</v>
      </c>
      <c r="AC78" s="52" t="s">
        <v>117</v>
      </c>
      <c r="AD78" s="44" t="s">
        <v>320</v>
      </c>
      <c r="AE78" s="44" t="s">
        <v>320</v>
      </c>
      <c r="AF78" s="44" t="s">
        <v>392</v>
      </c>
      <c r="AG78" s="43" t="s">
        <v>680</v>
      </c>
      <c r="AH78" s="43" t="s">
        <v>320</v>
      </c>
      <c r="AI78" s="241">
        <v>7</v>
      </c>
      <c r="AJ78" s="238"/>
      <c r="AK78" s="239">
        <f t="shared" si="19"/>
        <v>0</v>
      </c>
      <c r="AL78" s="209"/>
      <c r="AM78" s="111"/>
    </row>
    <row r="79" spans="1:39" ht="101.1" customHeight="1">
      <c r="A79" s="97">
        <f t="shared" si="18"/>
        <v>72</v>
      </c>
      <c r="B79" s="94" t="s">
        <v>503</v>
      </c>
      <c r="C79" s="94" t="s">
        <v>252</v>
      </c>
      <c r="D79" s="140" t="s">
        <v>481</v>
      </c>
      <c r="E79" s="336"/>
      <c r="F79" s="135" t="s">
        <v>117</v>
      </c>
      <c r="G79" s="44" t="s">
        <v>310</v>
      </c>
      <c r="H79" s="44" t="s">
        <v>224</v>
      </c>
      <c r="I79" s="44" t="s">
        <v>612</v>
      </c>
      <c r="J79" s="51" t="s">
        <v>385</v>
      </c>
      <c r="K79" s="44" t="s">
        <v>280</v>
      </c>
      <c r="L79" s="43" t="s">
        <v>294</v>
      </c>
      <c r="M79" s="44" t="s">
        <v>471</v>
      </c>
      <c r="N79" s="52">
        <v>2</v>
      </c>
      <c r="O79" s="52">
        <v>2</v>
      </c>
      <c r="P79" s="52">
        <v>3</v>
      </c>
      <c r="Q79" s="52">
        <f t="shared" si="14"/>
        <v>6</v>
      </c>
      <c r="R79" s="52" t="str">
        <f t="shared" si="15"/>
        <v>Medio</v>
      </c>
      <c r="S79" s="52">
        <v>10</v>
      </c>
      <c r="T79" s="52">
        <f t="shared" si="16"/>
        <v>60</v>
      </c>
      <c r="U79" s="52" t="str">
        <f t="shared" si="17"/>
        <v>III</v>
      </c>
      <c r="V79" s="44" t="str">
        <f>VLOOKUP(U79,Criterios!$A$18:$E$21,3,FALSE)</f>
        <v>MEJORABLE Mejorar si es posible. Sería conveniente justificar la intervención y su rentabilidad.</v>
      </c>
      <c r="W79" s="52" t="s">
        <v>118</v>
      </c>
      <c r="X79" s="52" t="s">
        <v>230</v>
      </c>
      <c r="Y79" s="52"/>
      <c r="Z79" s="52"/>
      <c r="AA79" s="52"/>
      <c r="AB79" s="53" t="s">
        <v>389</v>
      </c>
      <c r="AC79" s="52" t="s">
        <v>117</v>
      </c>
      <c r="AD79" s="44" t="s">
        <v>320</v>
      </c>
      <c r="AE79" s="44" t="s">
        <v>320</v>
      </c>
      <c r="AF79" s="44" t="s">
        <v>392</v>
      </c>
      <c r="AG79" s="43" t="s">
        <v>680</v>
      </c>
      <c r="AH79" s="44" t="s">
        <v>390</v>
      </c>
      <c r="AI79" s="238">
        <v>7</v>
      </c>
      <c r="AJ79" s="238"/>
      <c r="AK79" s="239">
        <f t="shared" si="19"/>
        <v>0</v>
      </c>
      <c r="AL79" s="209"/>
      <c r="AM79" s="111"/>
    </row>
    <row r="80" spans="1:39" ht="101.1" customHeight="1">
      <c r="A80" s="97">
        <f t="shared" si="18"/>
        <v>73</v>
      </c>
      <c r="B80" s="94" t="s">
        <v>503</v>
      </c>
      <c r="C80" s="94" t="s">
        <v>252</v>
      </c>
      <c r="D80" s="140" t="s">
        <v>481</v>
      </c>
      <c r="E80" s="336"/>
      <c r="F80" s="135" t="s">
        <v>117</v>
      </c>
      <c r="G80" s="44" t="s">
        <v>310</v>
      </c>
      <c r="H80" s="44" t="s">
        <v>168</v>
      </c>
      <c r="I80" s="44" t="s">
        <v>251</v>
      </c>
      <c r="J80" s="51" t="s">
        <v>385</v>
      </c>
      <c r="K80" s="44" t="s">
        <v>328</v>
      </c>
      <c r="L80" s="44" t="s">
        <v>295</v>
      </c>
      <c r="M80" s="44" t="s">
        <v>471</v>
      </c>
      <c r="N80" s="52">
        <v>2</v>
      </c>
      <c r="O80" s="52">
        <v>2</v>
      </c>
      <c r="P80" s="52">
        <v>3</v>
      </c>
      <c r="Q80" s="52">
        <f t="shared" si="14"/>
        <v>6</v>
      </c>
      <c r="R80" s="52" t="str">
        <f t="shared" si="15"/>
        <v>Medio</v>
      </c>
      <c r="S80" s="52">
        <v>10</v>
      </c>
      <c r="T80" s="52">
        <f t="shared" si="16"/>
        <v>60</v>
      </c>
      <c r="U80" s="52" t="str">
        <f t="shared" si="17"/>
        <v>III</v>
      </c>
      <c r="V80" s="44" t="str">
        <f>VLOOKUP(U80,Criterios!$A$18:$E$21,3,FALSE)</f>
        <v>MEJORABLE Mejorar si es posible. Sería conveniente justificar la intervención y su rentabilidad.</v>
      </c>
      <c r="W80" s="52" t="s">
        <v>118</v>
      </c>
      <c r="X80" s="52" t="s">
        <v>230</v>
      </c>
      <c r="Y80" s="52"/>
      <c r="Z80" s="52"/>
      <c r="AA80" s="52"/>
      <c r="AB80" s="53" t="s">
        <v>389</v>
      </c>
      <c r="AC80" s="52" t="s">
        <v>117</v>
      </c>
      <c r="AD80" s="44" t="s">
        <v>320</v>
      </c>
      <c r="AE80" s="44" t="s">
        <v>320</v>
      </c>
      <c r="AF80" s="43" t="s">
        <v>655</v>
      </c>
      <c r="AG80" s="43" t="s">
        <v>656</v>
      </c>
      <c r="AH80" s="44" t="s">
        <v>390</v>
      </c>
      <c r="AI80" s="241">
        <v>11</v>
      </c>
      <c r="AJ80" s="238"/>
      <c r="AK80" s="239">
        <f t="shared" si="19"/>
        <v>0</v>
      </c>
      <c r="AL80" s="209"/>
      <c r="AM80" s="111"/>
    </row>
    <row r="81" spans="1:39" ht="101.1" customHeight="1">
      <c r="A81" s="97">
        <f t="shared" si="18"/>
        <v>74</v>
      </c>
      <c r="B81" s="94" t="s">
        <v>503</v>
      </c>
      <c r="C81" s="94" t="s">
        <v>252</v>
      </c>
      <c r="D81" s="140" t="s">
        <v>481</v>
      </c>
      <c r="E81" s="336"/>
      <c r="F81" s="135" t="s">
        <v>117</v>
      </c>
      <c r="G81" s="44" t="s">
        <v>311</v>
      </c>
      <c r="H81" s="44" t="s">
        <v>394</v>
      </c>
      <c r="I81" s="44" t="s">
        <v>393</v>
      </c>
      <c r="J81" s="51" t="s">
        <v>395</v>
      </c>
      <c r="K81" s="44" t="s">
        <v>474</v>
      </c>
      <c r="L81" s="44" t="s">
        <v>396</v>
      </c>
      <c r="M81" s="44" t="s">
        <v>296</v>
      </c>
      <c r="N81" s="52">
        <v>8</v>
      </c>
      <c r="O81" s="52">
        <v>2</v>
      </c>
      <c r="P81" s="52">
        <v>2</v>
      </c>
      <c r="Q81" s="52">
        <f t="shared" si="14"/>
        <v>4</v>
      </c>
      <c r="R81" s="52" t="str">
        <f t="shared" si="15"/>
        <v>Bajo</v>
      </c>
      <c r="S81" s="52">
        <v>10</v>
      </c>
      <c r="T81" s="52">
        <f t="shared" si="16"/>
        <v>40</v>
      </c>
      <c r="U81" s="52" t="str">
        <f t="shared" si="17"/>
        <v>III</v>
      </c>
      <c r="V81" s="44" t="str">
        <f>VLOOKUP(U81,Criterios!$A$18:$E$21,3,FALSE)</f>
        <v>MEJORABLE Mejorar si es posible. Sería conveniente justificar la intervención y su rentabilidad.</v>
      </c>
      <c r="W81" s="52" t="s">
        <v>118</v>
      </c>
      <c r="X81" s="52" t="s">
        <v>230</v>
      </c>
      <c r="Y81" s="52"/>
      <c r="Z81" s="52"/>
      <c r="AA81" s="52"/>
      <c r="AB81" s="53" t="s">
        <v>397</v>
      </c>
      <c r="AC81" s="52" t="s">
        <v>117</v>
      </c>
      <c r="AD81" s="44" t="s">
        <v>320</v>
      </c>
      <c r="AE81" s="44" t="s">
        <v>398</v>
      </c>
      <c r="AF81" s="44" t="s">
        <v>399</v>
      </c>
      <c r="AG81" s="44" t="s">
        <v>681</v>
      </c>
      <c r="AH81" s="44" t="s">
        <v>320</v>
      </c>
      <c r="AI81" s="238">
        <v>6</v>
      </c>
      <c r="AJ81" s="238"/>
      <c r="AK81" s="239">
        <f t="shared" si="19"/>
        <v>0</v>
      </c>
      <c r="AL81" s="209"/>
      <c r="AM81" s="111"/>
    </row>
    <row r="82" spans="1:39" ht="101.1" customHeight="1">
      <c r="A82" s="97">
        <f t="shared" si="18"/>
        <v>75</v>
      </c>
      <c r="B82" s="94" t="s">
        <v>503</v>
      </c>
      <c r="C82" s="94" t="s">
        <v>252</v>
      </c>
      <c r="D82" s="140" t="s">
        <v>481</v>
      </c>
      <c r="E82" s="336"/>
      <c r="F82" s="135" t="s">
        <v>117</v>
      </c>
      <c r="G82" s="44" t="s">
        <v>313</v>
      </c>
      <c r="H82" s="44" t="s">
        <v>225</v>
      </c>
      <c r="I82" s="44" t="s">
        <v>404</v>
      </c>
      <c r="J82" s="51" t="s">
        <v>405</v>
      </c>
      <c r="K82" s="44" t="s">
        <v>281</v>
      </c>
      <c r="L82" s="44" t="s">
        <v>290</v>
      </c>
      <c r="M82" s="44" t="s">
        <v>476</v>
      </c>
      <c r="N82" s="52">
        <v>8</v>
      </c>
      <c r="O82" s="52">
        <v>2</v>
      </c>
      <c r="P82" s="52">
        <v>2</v>
      </c>
      <c r="Q82" s="52">
        <f t="shared" si="14"/>
        <v>4</v>
      </c>
      <c r="R82" s="52" t="str">
        <f t="shared" si="15"/>
        <v>Bajo</v>
      </c>
      <c r="S82" s="52">
        <v>10</v>
      </c>
      <c r="T82" s="52">
        <f t="shared" si="16"/>
        <v>40</v>
      </c>
      <c r="U82" s="52" t="str">
        <f t="shared" si="17"/>
        <v>III</v>
      </c>
      <c r="V82" s="44" t="str">
        <f>VLOOKUP(U82,Criterios!$A$18:$E$21,3,FALSE)</f>
        <v>MEJORABLE Mejorar si es posible. Sería conveniente justificar la intervención y su rentabilidad.</v>
      </c>
      <c r="W82" s="52" t="s">
        <v>118</v>
      </c>
      <c r="X82" s="52" t="s">
        <v>230</v>
      </c>
      <c r="Y82" s="52"/>
      <c r="Z82" s="52"/>
      <c r="AA82" s="52"/>
      <c r="AB82" s="53" t="s">
        <v>402</v>
      </c>
      <c r="AC82" s="52" t="s">
        <v>117</v>
      </c>
      <c r="AD82" s="44" t="s">
        <v>320</v>
      </c>
      <c r="AE82" s="44" t="s">
        <v>320</v>
      </c>
      <c r="AF82" s="44" t="s">
        <v>406</v>
      </c>
      <c r="AG82" s="44" t="s">
        <v>686</v>
      </c>
      <c r="AH82" s="44" t="s">
        <v>320</v>
      </c>
      <c r="AI82" s="238">
        <v>4</v>
      </c>
      <c r="AJ82" s="238"/>
      <c r="AK82" s="239">
        <f t="shared" si="19"/>
        <v>0</v>
      </c>
      <c r="AL82" s="209"/>
      <c r="AM82" s="111"/>
    </row>
    <row r="83" spans="1:39" ht="101.1" customHeight="1">
      <c r="A83" s="97">
        <f t="shared" si="18"/>
        <v>76</v>
      </c>
      <c r="B83" s="94" t="s">
        <v>503</v>
      </c>
      <c r="C83" s="94" t="s">
        <v>252</v>
      </c>
      <c r="D83" s="140" t="s">
        <v>481</v>
      </c>
      <c r="E83" s="336"/>
      <c r="F83" s="135" t="s">
        <v>117</v>
      </c>
      <c r="G83" s="44" t="s">
        <v>313</v>
      </c>
      <c r="H83" s="44" t="s">
        <v>194</v>
      </c>
      <c r="I83" s="44" t="s">
        <v>248</v>
      </c>
      <c r="J83" s="51" t="s">
        <v>405</v>
      </c>
      <c r="K83" s="44" t="s">
        <v>281</v>
      </c>
      <c r="L83" s="44" t="s">
        <v>271</v>
      </c>
      <c r="M83" s="44" t="s">
        <v>476</v>
      </c>
      <c r="N83" s="52">
        <v>8</v>
      </c>
      <c r="O83" s="52">
        <v>2</v>
      </c>
      <c r="P83" s="52">
        <v>2</v>
      </c>
      <c r="Q83" s="52">
        <f t="shared" si="14"/>
        <v>4</v>
      </c>
      <c r="R83" s="52" t="str">
        <f t="shared" si="15"/>
        <v>Bajo</v>
      </c>
      <c r="S83" s="52">
        <v>10</v>
      </c>
      <c r="T83" s="52">
        <f t="shared" si="16"/>
        <v>40</v>
      </c>
      <c r="U83" s="52" t="str">
        <f t="shared" si="17"/>
        <v>III</v>
      </c>
      <c r="V83" s="44" t="str">
        <f>VLOOKUP(U83,Criterios!$A$18:$E$21,3,FALSE)</f>
        <v>MEJORABLE Mejorar si es posible. Sería conveniente justificar la intervención y su rentabilidad.</v>
      </c>
      <c r="W83" s="52" t="s">
        <v>118</v>
      </c>
      <c r="X83" s="52" t="s">
        <v>230</v>
      </c>
      <c r="Y83" s="52"/>
      <c r="Z83" s="52"/>
      <c r="AA83" s="52"/>
      <c r="AB83" s="53" t="s">
        <v>402</v>
      </c>
      <c r="AC83" s="52" t="s">
        <v>117</v>
      </c>
      <c r="AD83" s="44" t="s">
        <v>320</v>
      </c>
      <c r="AE83" s="44" t="s">
        <v>320</v>
      </c>
      <c r="AF83" s="44" t="s">
        <v>406</v>
      </c>
      <c r="AG83" s="44" t="s">
        <v>686</v>
      </c>
      <c r="AH83" s="44" t="s">
        <v>320</v>
      </c>
      <c r="AI83" s="238">
        <v>4</v>
      </c>
      <c r="AJ83" s="238"/>
      <c r="AK83" s="239">
        <f t="shared" si="19"/>
        <v>0</v>
      </c>
      <c r="AL83" s="209"/>
      <c r="AM83" s="111"/>
    </row>
    <row r="84" spans="1:39" ht="101.1" customHeight="1" thickBot="1">
      <c r="A84" s="97">
        <f t="shared" si="18"/>
        <v>77</v>
      </c>
      <c r="B84" s="94" t="s">
        <v>503</v>
      </c>
      <c r="C84" s="94" t="s">
        <v>252</v>
      </c>
      <c r="D84" s="140" t="s">
        <v>481</v>
      </c>
      <c r="E84" s="336"/>
      <c r="F84" s="135" t="s">
        <v>117</v>
      </c>
      <c r="G84" s="44" t="s">
        <v>307</v>
      </c>
      <c r="H84" s="44" t="s">
        <v>207</v>
      </c>
      <c r="I84" s="44" t="s">
        <v>269</v>
      </c>
      <c r="J84" s="51" t="s">
        <v>407</v>
      </c>
      <c r="K84" s="44" t="s">
        <v>477</v>
      </c>
      <c r="L84" s="44" t="s">
        <v>287</v>
      </c>
      <c r="M84" s="44" t="s">
        <v>478</v>
      </c>
      <c r="N84" s="52">
        <v>8</v>
      </c>
      <c r="O84" s="52">
        <v>2</v>
      </c>
      <c r="P84" s="52">
        <v>2</v>
      </c>
      <c r="Q84" s="52">
        <f t="shared" si="14"/>
        <v>4</v>
      </c>
      <c r="R84" s="52" t="str">
        <f t="shared" si="15"/>
        <v>Bajo</v>
      </c>
      <c r="S84" s="52">
        <v>10</v>
      </c>
      <c r="T84" s="52">
        <f t="shared" si="16"/>
        <v>40</v>
      </c>
      <c r="U84" s="52" t="str">
        <f t="shared" si="17"/>
        <v>III</v>
      </c>
      <c r="V84" s="44" t="str">
        <f>VLOOKUP(U84,Criterios!$A$18:$E$21,3,FALSE)</f>
        <v>MEJORABLE Mejorar si es posible. Sería conveniente justificar la intervención y su rentabilidad.</v>
      </c>
      <c r="W84" s="52" t="s">
        <v>118</v>
      </c>
      <c r="X84" s="52" t="s">
        <v>230</v>
      </c>
      <c r="Y84" s="52"/>
      <c r="Z84" s="52"/>
      <c r="AA84" s="52"/>
      <c r="AB84" s="53" t="s">
        <v>408</v>
      </c>
      <c r="AC84" s="52" t="s">
        <v>117</v>
      </c>
      <c r="AD84" s="44" t="s">
        <v>320</v>
      </c>
      <c r="AE84" s="44" t="s">
        <v>410</v>
      </c>
      <c r="AF84" s="44" t="s">
        <v>411</v>
      </c>
      <c r="AG84" s="44" t="s">
        <v>738</v>
      </c>
      <c r="AH84" s="112" t="s">
        <v>320</v>
      </c>
      <c r="AI84" s="238">
        <v>5</v>
      </c>
      <c r="AJ84" s="238"/>
      <c r="AK84" s="239">
        <f t="shared" si="19"/>
        <v>0</v>
      </c>
      <c r="AL84" s="209"/>
      <c r="AM84" s="111" t="s">
        <v>292</v>
      </c>
    </row>
    <row r="85" spans="1:39" ht="101.1" customHeight="1" thickBot="1">
      <c r="A85" s="98">
        <f t="shared" si="18"/>
        <v>78</v>
      </c>
      <c r="B85" s="139" t="s">
        <v>503</v>
      </c>
      <c r="C85" s="139" t="s">
        <v>252</v>
      </c>
      <c r="D85" s="141" t="s">
        <v>481</v>
      </c>
      <c r="E85" s="337"/>
      <c r="F85" s="136" t="s">
        <v>117</v>
      </c>
      <c r="G85" s="112" t="s">
        <v>307</v>
      </c>
      <c r="H85" s="112" t="s">
        <v>208</v>
      </c>
      <c r="I85" s="112" t="s">
        <v>270</v>
      </c>
      <c r="J85" s="137" t="s">
        <v>407</v>
      </c>
      <c r="K85" s="112" t="s">
        <v>477</v>
      </c>
      <c r="L85" s="112" t="s">
        <v>297</v>
      </c>
      <c r="M85" s="112" t="s">
        <v>479</v>
      </c>
      <c r="N85" s="113">
        <v>8</v>
      </c>
      <c r="O85" s="113">
        <v>2</v>
      </c>
      <c r="P85" s="113">
        <v>2</v>
      </c>
      <c r="Q85" s="113">
        <f t="shared" si="14"/>
        <v>4</v>
      </c>
      <c r="R85" s="113" t="str">
        <f t="shared" si="15"/>
        <v>Bajo</v>
      </c>
      <c r="S85" s="113">
        <v>10</v>
      </c>
      <c r="T85" s="113">
        <f t="shared" si="16"/>
        <v>40</v>
      </c>
      <c r="U85" s="113" t="str">
        <f t="shared" si="17"/>
        <v>III</v>
      </c>
      <c r="V85" s="112" t="str">
        <f>VLOOKUP(U85,Criterios!$A$18:$E$21,3,FALSE)</f>
        <v>MEJORABLE Mejorar si es posible. Sería conveniente justificar la intervención y su rentabilidad.</v>
      </c>
      <c r="W85" s="113" t="s">
        <v>118</v>
      </c>
      <c r="X85" s="113" t="s">
        <v>230</v>
      </c>
      <c r="Y85" s="113"/>
      <c r="Z85" s="113"/>
      <c r="AA85" s="113"/>
      <c r="AB85" s="138" t="s">
        <v>409</v>
      </c>
      <c r="AC85" s="113" t="s">
        <v>117</v>
      </c>
      <c r="AD85" s="112" t="s">
        <v>320</v>
      </c>
      <c r="AE85" s="112" t="s">
        <v>410</v>
      </c>
      <c r="AF85" s="112" t="s">
        <v>411</v>
      </c>
      <c r="AG85" s="44" t="s">
        <v>658</v>
      </c>
      <c r="AH85" s="112" t="s">
        <v>320</v>
      </c>
      <c r="AI85" s="238">
        <v>5</v>
      </c>
      <c r="AJ85" s="238"/>
      <c r="AK85" s="239">
        <f t="shared" si="19"/>
        <v>0</v>
      </c>
      <c r="AL85" s="210"/>
      <c r="AM85" s="114"/>
    </row>
    <row r="86" spans="1:39" ht="101.1" customHeight="1">
      <c r="A86" s="93">
        <f t="shared" si="18"/>
        <v>79</v>
      </c>
      <c r="B86" s="94" t="s">
        <v>503</v>
      </c>
      <c r="C86" s="94" t="s">
        <v>252</v>
      </c>
      <c r="D86" s="140" t="s">
        <v>497</v>
      </c>
      <c r="E86" s="331" t="s">
        <v>501</v>
      </c>
      <c r="F86" s="105" t="s">
        <v>117</v>
      </c>
      <c r="G86" s="106" t="s">
        <v>119</v>
      </c>
      <c r="H86" s="107" t="s">
        <v>129</v>
      </c>
      <c r="I86" s="108" t="s">
        <v>596</v>
      </c>
      <c r="J86" s="134" t="s">
        <v>598</v>
      </c>
      <c r="K86" s="108" t="s">
        <v>701</v>
      </c>
      <c r="L86" s="108" t="s">
        <v>702</v>
      </c>
      <c r="M86" s="108" t="s">
        <v>703</v>
      </c>
      <c r="N86" s="109">
        <v>8</v>
      </c>
      <c r="O86" s="109">
        <v>2</v>
      </c>
      <c r="P86" s="109">
        <v>2</v>
      </c>
      <c r="Q86" s="109">
        <f t="shared" si="14"/>
        <v>4</v>
      </c>
      <c r="R86" s="109" t="str">
        <f t="shared" si="15"/>
        <v>Bajo</v>
      </c>
      <c r="S86" s="109">
        <v>10</v>
      </c>
      <c r="T86" s="109">
        <f t="shared" si="16"/>
        <v>40</v>
      </c>
      <c r="U86" s="109" t="str">
        <f t="shared" si="17"/>
        <v>III</v>
      </c>
      <c r="V86" s="107" t="str">
        <f>VLOOKUP(U86,Criterios!$A$18:$E$21,3,FALSE)</f>
        <v>MEJORABLE Mejorar si es posible. Sería conveniente justificar la intervención y su rentabilidad.</v>
      </c>
      <c r="W86" s="109" t="s">
        <v>118</v>
      </c>
      <c r="X86" s="109" t="s">
        <v>230</v>
      </c>
      <c r="Y86" s="109"/>
      <c r="Z86" s="109"/>
      <c r="AA86" s="109"/>
      <c r="AB86" s="134" t="s">
        <v>597</v>
      </c>
      <c r="AC86" s="109" t="s">
        <v>117</v>
      </c>
      <c r="AD86" s="106" t="s">
        <v>320</v>
      </c>
      <c r="AE86" s="106" t="s">
        <v>320</v>
      </c>
      <c r="AF86" s="106" t="s">
        <v>320</v>
      </c>
      <c r="AG86" s="107" t="s">
        <v>704</v>
      </c>
      <c r="AH86" s="107" t="s">
        <v>599</v>
      </c>
      <c r="AI86" s="238">
        <v>2</v>
      </c>
      <c r="AJ86" s="238"/>
      <c r="AK86" s="239">
        <f t="shared" si="19"/>
        <v>0</v>
      </c>
      <c r="AL86" s="208"/>
      <c r="AM86" s="110"/>
    </row>
    <row r="87" spans="1:39" ht="101.1" customHeight="1">
      <c r="A87" s="93">
        <f t="shared" si="18"/>
        <v>80</v>
      </c>
      <c r="B87" s="94" t="s">
        <v>503</v>
      </c>
      <c r="C87" s="94" t="s">
        <v>252</v>
      </c>
      <c r="D87" s="140" t="s">
        <v>497</v>
      </c>
      <c r="E87" s="331"/>
      <c r="F87" s="135" t="s">
        <v>117</v>
      </c>
      <c r="G87" s="54" t="s">
        <v>119</v>
      </c>
      <c r="H87" s="44" t="s">
        <v>130</v>
      </c>
      <c r="I87" s="43" t="s">
        <v>609</v>
      </c>
      <c r="J87" s="51" t="s">
        <v>322</v>
      </c>
      <c r="K87" s="43" t="s">
        <v>289</v>
      </c>
      <c r="L87" s="43" t="s">
        <v>323</v>
      </c>
      <c r="M87" s="43" t="s">
        <v>324</v>
      </c>
      <c r="N87" s="52">
        <v>8</v>
      </c>
      <c r="O87" s="52">
        <v>2</v>
      </c>
      <c r="P87" s="52">
        <v>3</v>
      </c>
      <c r="Q87" s="52">
        <f t="shared" si="14"/>
        <v>6</v>
      </c>
      <c r="R87" s="52" t="str">
        <f t="shared" si="15"/>
        <v>Medio</v>
      </c>
      <c r="S87" s="52">
        <v>10</v>
      </c>
      <c r="T87" s="52">
        <f t="shared" si="16"/>
        <v>60</v>
      </c>
      <c r="U87" s="52" t="str">
        <f t="shared" si="17"/>
        <v>III</v>
      </c>
      <c r="V87" s="44" t="str">
        <f>VLOOKUP(U87,Criterios!$A$18:$E$21,3,FALSE)</f>
        <v>MEJORABLE Mejorar si es posible. Sería conveniente justificar la intervención y su rentabilidad.</v>
      </c>
      <c r="W87" s="52" t="s">
        <v>118</v>
      </c>
      <c r="X87" s="52" t="s">
        <v>230</v>
      </c>
      <c r="Y87" s="52"/>
      <c r="Z87" s="52"/>
      <c r="AA87" s="52"/>
      <c r="AB87" s="53" t="s">
        <v>325</v>
      </c>
      <c r="AC87" s="52" t="s">
        <v>117</v>
      </c>
      <c r="AD87" s="44" t="s">
        <v>320</v>
      </c>
      <c r="AE87" s="44" t="s">
        <v>320</v>
      </c>
      <c r="AF87" s="44" t="s">
        <v>326</v>
      </c>
      <c r="AG87" s="44" t="s">
        <v>638</v>
      </c>
      <c r="AH87" s="44" t="s">
        <v>320</v>
      </c>
      <c r="AI87" s="238">
        <v>5</v>
      </c>
      <c r="AJ87" s="238"/>
      <c r="AK87" s="239">
        <f t="shared" si="19"/>
        <v>0</v>
      </c>
      <c r="AL87" s="209"/>
      <c r="AM87" s="111"/>
    </row>
    <row r="88" spans="1:39" ht="101.1" customHeight="1">
      <c r="A88" s="93">
        <f t="shared" si="18"/>
        <v>81</v>
      </c>
      <c r="B88" s="94" t="s">
        <v>503</v>
      </c>
      <c r="C88" s="94" t="s">
        <v>252</v>
      </c>
      <c r="D88" s="140" t="s">
        <v>497</v>
      </c>
      <c r="E88" s="331"/>
      <c r="F88" s="135" t="s">
        <v>117</v>
      </c>
      <c r="G88" s="54" t="s">
        <v>122</v>
      </c>
      <c r="H88" s="44" t="s">
        <v>152</v>
      </c>
      <c r="I88" s="43" t="s">
        <v>498</v>
      </c>
      <c r="J88" s="51" t="s">
        <v>327</v>
      </c>
      <c r="K88" s="43" t="s">
        <v>328</v>
      </c>
      <c r="L88" s="43" t="s">
        <v>328</v>
      </c>
      <c r="M88" s="43" t="s">
        <v>329</v>
      </c>
      <c r="N88" s="52">
        <v>8</v>
      </c>
      <c r="O88" s="52">
        <v>2</v>
      </c>
      <c r="P88" s="52">
        <v>2</v>
      </c>
      <c r="Q88" s="52">
        <f t="shared" si="14"/>
        <v>4</v>
      </c>
      <c r="R88" s="52" t="str">
        <f t="shared" si="15"/>
        <v>Bajo</v>
      </c>
      <c r="S88" s="52">
        <v>10</v>
      </c>
      <c r="T88" s="52">
        <f t="shared" si="16"/>
        <v>40</v>
      </c>
      <c r="U88" s="52" t="str">
        <f t="shared" si="17"/>
        <v>III</v>
      </c>
      <c r="V88" s="44" t="str">
        <f>VLOOKUP(U88,Criterios!$A$18:$E$21,3,FALSE)</f>
        <v>MEJORABLE Mejorar si es posible. Sería conveniente justificar la intervención y su rentabilidad.</v>
      </c>
      <c r="W88" s="52" t="s">
        <v>118</v>
      </c>
      <c r="X88" s="52" t="s">
        <v>230</v>
      </c>
      <c r="Y88" s="52"/>
      <c r="Z88" s="52"/>
      <c r="AA88" s="52"/>
      <c r="AB88" s="53" t="s">
        <v>330</v>
      </c>
      <c r="AC88" s="52" t="s">
        <v>117</v>
      </c>
      <c r="AD88" s="44" t="s">
        <v>320</v>
      </c>
      <c r="AE88" s="44" t="s">
        <v>320</v>
      </c>
      <c r="AF88" s="44" t="s">
        <v>320</v>
      </c>
      <c r="AG88" s="44" t="s">
        <v>697</v>
      </c>
      <c r="AH88" s="44" t="s">
        <v>320</v>
      </c>
      <c r="AI88" s="238">
        <v>2</v>
      </c>
      <c r="AJ88" s="238"/>
      <c r="AK88" s="239">
        <f t="shared" si="19"/>
        <v>0</v>
      </c>
      <c r="AL88" s="209"/>
      <c r="AM88" s="111"/>
    </row>
    <row r="89" spans="1:39" ht="101.1" customHeight="1">
      <c r="A89" s="93">
        <f t="shared" si="18"/>
        <v>82</v>
      </c>
      <c r="B89" s="94" t="s">
        <v>503</v>
      </c>
      <c r="C89" s="94" t="s">
        <v>252</v>
      </c>
      <c r="D89" s="140" t="s">
        <v>497</v>
      </c>
      <c r="E89" s="331"/>
      <c r="F89" s="135" t="s">
        <v>117</v>
      </c>
      <c r="G89" s="54" t="s">
        <v>122</v>
      </c>
      <c r="H89" s="44" t="s">
        <v>153</v>
      </c>
      <c r="I89" s="43" t="s">
        <v>332</v>
      </c>
      <c r="J89" s="51" t="s">
        <v>331</v>
      </c>
      <c r="K89" s="44" t="s">
        <v>278</v>
      </c>
      <c r="L89" s="44" t="s">
        <v>293</v>
      </c>
      <c r="M89" s="44" t="s">
        <v>467</v>
      </c>
      <c r="N89" s="52">
        <v>8</v>
      </c>
      <c r="O89" s="52">
        <v>2</v>
      </c>
      <c r="P89" s="52">
        <v>3</v>
      </c>
      <c r="Q89" s="52">
        <f t="shared" si="14"/>
        <v>6</v>
      </c>
      <c r="R89" s="52" t="str">
        <f t="shared" si="15"/>
        <v>Medio</v>
      </c>
      <c r="S89" s="52">
        <v>10</v>
      </c>
      <c r="T89" s="52">
        <f t="shared" si="16"/>
        <v>60</v>
      </c>
      <c r="U89" s="52" t="str">
        <f t="shared" si="17"/>
        <v>III</v>
      </c>
      <c r="V89" s="44" t="str">
        <f>VLOOKUP(U89,Criterios!$A$18:$E$21,3,FALSE)</f>
        <v>MEJORABLE Mejorar si es posible. Sería conveniente justificar la intervención y su rentabilidad.</v>
      </c>
      <c r="W89" s="52" t="s">
        <v>118</v>
      </c>
      <c r="X89" s="52" t="s">
        <v>230</v>
      </c>
      <c r="Y89" s="52"/>
      <c r="Z89" s="52"/>
      <c r="AA89" s="52"/>
      <c r="AB89" s="53" t="s">
        <v>333</v>
      </c>
      <c r="AC89" s="52" t="s">
        <v>117</v>
      </c>
      <c r="AD89" s="44" t="s">
        <v>320</v>
      </c>
      <c r="AE89" s="44" t="s">
        <v>279</v>
      </c>
      <c r="AF89" s="44" t="s">
        <v>334</v>
      </c>
      <c r="AG89" s="44" t="s">
        <v>659</v>
      </c>
      <c r="AH89" s="44" t="s">
        <v>320</v>
      </c>
      <c r="AI89" s="238">
        <v>7</v>
      </c>
      <c r="AJ89" s="238"/>
      <c r="AK89" s="239">
        <f t="shared" si="19"/>
        <v>0</v>
      </c>
      <c r="AL89" s="209"/>
      <c r="AM89" s="111"/>
    </row>
    <row r="90" spans="1:39" ht="101.1" customHeight="1">
      <c r="A90" s="93">
        <f t="shared" si="18"/>
        <v>83</v>
      </c>
      <c r="B90" s="94" t="s">
        <v>503</v>
      </c>
      <c r="C90" s="94" t="s">
        <v>252</v>
      </c>
      <c r="D90" s="140" t="s">
        <v>497</v>
      </c>
      <c r="E90" s="331"/>
      <c r="F90" s="135" t="s">
        <v>117</v>
      </c>
      <c r="G90" s="54" t="s">
        <v>122</v>
      </c>
      <c r="H90" s="44" t="s">
        <v>155</v>
      </c>
      <c r="I90" s="43" t="s">
        <v>335</v>
      </c>
      <c r="J90" s="51" t="s">
        <v>337</v>
      </c>
      <c r="K90" s="44" t="s">
        <v>328</v>
      </c>
      <c r="L90" s="44" t="s">
        <v>328</v>
      </c>
      <c r="M90" s="44" t="s">
        <v>338</v>
      </c>
      <c r="N90" s="52">
        <v>8</v>
      </c>
      <c r="O90" s="52">
        <v>2</v>
      </c>
      <c r="P90" s="52">
        <v>2</v>
      </c>
      <c r="Q90" s="52">
        <f t="shared" si="14"/>
        <v>4</v>
      </c>
      <c r="R90" s="52" t="str">
        <f t="shared" si="15"/>
        <v>Bajo</v>
      </c>
      <c r="S90" s="52">
        <v>10</v>
      </c>
      <c r="T90" s="52">
        <f t="shared" si="16"/>
        <v>40</v>
      </c>
      <c r="U90" s="52" t="str">
        <f t="shared" si="17"/>
        <v>III</v>
      </c>
      <c r="V90" s="44" t="str">
        <f>VLOOKUP(U90,Criterios!$A$18:$E$21,3,FALSE)</f>
        <v>MEJORABLE Mejorar si es posible. Sería conveniente justificar la intervención y su rentabilidad.</v>
      </c>
      <c r="W90" s="52" t="s">
        <v>118</v>
      </c>
      <c r="X90" s="52" t="s">
        <v>230</v>
      </c>
      <c r="Y90" s="52"/>
      <c r="Z90" s="52"/>
      <c r="AA90" s="52"/>
      <c r="AB90" s="53" t="s">
        <v>343</v>
      </c>
      <c r="AC90" s="52" t="s">
        <v>117</v>
      </c>
      <c r="AD90" s="44" t="s">
        <v>320</v>
      </c>
      <c r="AE90" s="44" t="s">
        <v>320</v>
      </c>
      <c r="AF90" s="44" t="s">
        <v>320</v>
      </c>
      <c r="AG90" s="44" t="s">
        <v>715</v>
      </c>
      <c r="AH90" s="44" t="s">
        <v>320</v>
      </c>
      <c r="AI90" s="238">
        <v>2</v>
      </c>
      <c r="AJ90" s="238"/>
      <c r="AK90" s="239">
        <f t="shared" si="19"/>
        <v>0</v>
      </c>
      <c r="AL90" s="209"/>
      <c r="AM90" s="111"/>
    </row>
    <row r="91" spans="1:39" ht="101.1" customHeight="1">
      <c r="A91" s="93">
        <f t="shared" si="18"/>
        <v>84</v>
      </c>
      <c r="B91" s="94" t="s">
        <v>503</v>
      </c>
      <c r="C91" s="94" t="s">
        <v>252</v>
      </c>
      <c r="D91" s="140" t="s">
        <v>497</v>
      </c>
      <c r="E91" s="331"/>
      <c r="F91" s="135" t="s">
        <v>117</v>
      </c>
      <c r="G91" s="54" t="s">
        <v>127</v>
      </c>
      <c r="H91" s="44" t="s">
        <v>163</v>
      </c>
      <c r="I91" s="43" t="s">
        <v>344</v>
      </c>
      <c r="J91" s="51" t="s">
        <v>345</v>
      </c>
      <c r="K91" s="44" t="s">
        <v>328</v>
      </c>
      <c r="L91" s="44" t="s">
        <v>346</v>
      </c>
      <c r="M91" s="44" t="s">
        <v>329</v>
      </c>
      <c r="N91" s="52">
        <v>8</v>
      </c>
      <c r="O91" s="52">
        <v>2</v>
      </c>
      <c r="P91" s="52">
        <v>2</v>
      </c>
      <c r="Q91" s="52">
        <f t="shared" si="14"/>
        <v>4</v>
      </c>
      <c r="R91" s="52" t="str">
        <f t="shared" si="15"/>
        <v>Bajo</v>
      </c>
      <c r="S91" s="52">
        <v>10</v>
      </c>
      <c r="T91" s="52">
        <f t="shared" si="16"/>
        <v>40</v>
      </c>
      <c r="U91" s="52" t="str">
        <f t="shared" si="17"/>
        <v>III</v>
      </c>
      <c r="V91" s="44" t="str">
        <f>VLOOKUP(U91,Criterios!$A$18:$E$21,3,FALSE)</f>
        <v>MEJORABLE Mejorar si es posible. Sería conveniente justificar la intervención y su rentabilidad.</v>
      </c>
      <c r="W91" s="52" t="s">
        <v>118</v>
      </c>
      <c r="X91" s="52" t="s">
        <v>230</v>
      </c>
      <c r="Y91" s="52"/>
      <c r="Z91" s="52"/>
      <c r="AA91" s="52"/>
      <c r="AB91" s="53" t="s">
        <v>347</v>
      </c>
      <c r="AC91" s="52" t="s">
        <v>117</v>
      </c>
      <c r="AD91" s="44" t="s">
        <v>320</v>
      </c>
      <c r="AE91" s="44" t="s">
        <v>320</v>
      </c>
      <c r="AF91" s="44" t="s">
        <v>320</v>
      </c>
      <c r="AG91" s="44" t="s">
        <v>666</v>
      </c>
      <c r="AH91" s="44" t="s">
        <v>320</v>
      </c>
      <c r="AI91" s="238">
        <v>4</v>
      </c>
      <c r="AJ91" s="238"/>
      <c r="AK91" s="239">
        <f t="shared" si="19"/>
        <v>0</v>
      </c>
      <c r="AL91" s="209"/>
      <c r="AM91" s="111"/>
    </row>
    <row r="92" spans="1:39" ht="101.1" customHeight="1">
      <c r="A92" s="93">
        <f t="shared" si="18"/>
        <v>85</v>
      </c>
      <c r="B92" s="94" t="s">
        <v>503</v>
      </c>
      <c r="C92" s="94" t="s">
        <v>252</v>
      </c>
      <c r="D92" s="140" t="s">
        <v>497</v>
      </c>
      <c r="E92" s="331"/>
      <c r="F92" s="135" t="s">
        <v>117</v>
      </c>
      <c r="G92" s="54" t="s">
        <v>125</v>
      </c>
      <c r="H92" s="44" t="s">
        <v>187</v>
      </c>
      <c r="I92" s="44" t="s">
        <v>348</v>
      </c>
      <c r="J92" s="51" t="s">
        <v>353</v>
      </c>
      <c r="K92" s="44" t="s">
        <v>354</v>
      </c>
      <c r="L92" s="44" t="s">
        <v>355</v>
      </c>
      <c r="M92" s="44" t="s">
        <v>468</v>
      </c>
      <c r="N92" s="52">
        <v>8</v>
      </c>
      <c r="O92" s="52">
        <v>2</v>
      </c>
      <c r="P92" s="52">
        <v>3</v>
      </c>
      <c r="Q92" s="52">
        <f t="shared" si="14"/>
        <v>6</v>
      </c>
      <c r="R92" s="52" t="str">
        <f t="shared" si="15"/>
        <v>Medio</v>
      </c>
      <c r="S92" s="52">
        <v>10</v>
      </c>
      <c r="T92" s="52">
        <f t="shared" si="16"/>
        <v>60</v>
      </c>
      <c r="U92" s="52" t="str">
        <f t="shared" si="17"/>
        <v>III</v>
      </c>
      <c r="V92" s="44" t="str">
        <f>VLOOKUP(U92,Criterios!$A$18:$E$21,3,FALSE)</f>
        <v>MEJORABLE Mejorar si es posible. Sería conveniente justificar la intervención y su rentabilidad.</v>
      </c>
      <c r="W92" s="52" t="s">
        <v>118</v>
      </c>
      <c r="X92" s="52" t="s">
        <v>230</v>
      </c>
      <c r="Y92" s="52"/>
      <c r="Z92" s="52"/>
      <c r="AA92" s="52"/>
      <c r="AB92" s="53" t="s">
        <v>360</v>
      </c>
      <c r="AC92" s="52" t="s">
        <v>117</v>
      </c>
      <c r="AD92" s="44" t="s">
        <v>320</v>
      </c>
      <c r="AE92" s="44" t="s">
        <v>320</v>
      </c>
      <c r="AF92" s="44" t="s">
        <v>320</v>
      </c>
      <c r="AG92" s="44" t="s">
        <v>669</v>
      </c>
      <c r="AH92" s="44" t="s">
        <v>320</v>
      </c>
      <c r="AI92" s="238">
        <v>6</v>
      </c>
      <c r="AJ92" s="238"/>
      <c r="AK92" s="239">
        <f t="shared" si="19"/>
        <v>0</v>
      </c>
      <c r="AL92" s="209"/>
      <c r="AM92" s="111"/>
    </row>
    <row r="93" spans="1:39" ht="101.1" customHeight="1">
      <c r="A93" s="93">
        <f t="shared" si="18"/>
        <v>86</v>
      </c>
      <c r="B93" s="94" t="s">
        <v>503</v>
      </c>
      <c r="C93" s="94" t="s">
        <v>252</v>
      </c>
      <c r="D93" s="140" t="s">
        <v>497</v>
      </c>
      <c r="E93" s="331"/>
      <c r="F93" s="135" t="s">
        <v>117</v>
      </c>
      <c r="G93" s="54" t="s">
        <v>125</v>
      </c>
      <c r="H93" s="44" t="s">
        <v>188</v>
      </c>
      <c r="I93" s="44" t="s">
        <v>349</v>
      </c>
      <c r="J93" s="51" t="s">
        <v>357</v>
      </c>
      <c r="K93" s="44" t="s">
        <v>354</v>
      </c>
      <c r="L93" s="44" t="s">
        <v>355</v>
      </c>
      <c r="M93" s="44" t="s">
        <v>468</v>
      </c>
      <c r="N93" s="52">
        <v>8</v>
      </c>
      <c r="O93" s="52">
        <v>2</v>
      </c>
      <c r="P93" s="52">
        <v>3</v>
      </c>
      <c r="Q93" s="52">
        <f t="shared" si="14"/>
        <v>6</v>
      </c>
      <c r="R93" s="52" t="str">
        <f t="shared" si="15"/>
        <v>Medio</v>
      </c>
      <c r="S93" s="52">
        <v>10</v>
      </c>
      <c r="T93" s="52">
        <f t="shared" si="16"/>
        <v>60</v>
      </c>
      <c r="U93" s="52" t="str">
        <f t="shared" si="17"/>
        <v>III</v>
      </c>
      <c r="V93" s="44" t="str">
        <f>VLOOKUP(U93,Criterios!$A$18:$E$21,3,FALSE)</f>
        <v>MEJORABLE Mejorar si es posible. Sería conveniente justificar la intervención y su rentabilidad.</v>
      </c>
      <c r="W93" s="52" t="s">
        <v>118</v>
      </c>
      <c r="X93" s="52" t="s">
        <v>230</v>
      </c>
      <c r="Y93" s="52"/>
      <c r="Z93" s="52"/>
      <c r="AA93" s="52"/>
      <c r="AB93" s="53" t="s">
        <v>360</v>
      </c>
      <c r="AC93" s="52" t="s">
        <v>117</v>
      </c>
      <c r="AD93" s="44" t="s">
        <v>320</v>
      </c>
      <c r="AE93" s="44" t="s">
        <v>320</v>
      </c>
      <c r="AF93" s="44" t="s">
        <v>320</v>
      </c>
      <c r="AG93" s="44" t="s">
        <v>669</v>
      </c>
      <c r="AH93" s="44" t="s">
        <v>320</v>
      </c>
      <c r="AI93" s="238">
        <v>6</v>
      </c>
      <c r="AJ93" s="238"/>
      <c r="AK93" s="239">
        <f t="shared" si="19"/>
        <v>0</v>
      </c>
      <c r="AL93" s="209"/>
      <c r="AM93" s="111"/>
    </row>
    <row r="94" spans="1:39" ht="101.1" customHeight="1">
      <c r="A94" s="93">
        <f t="shared" si="18"/>
        <v>87</v>
      </c>
      <c r="B94" s="94" t="s">
        <v>503</v>
      </c>
      <c r="C94" s="94" t="s">
        <v>252</v>
      </c>
      <c r="D94" s="140" t="s">
        <v>497</v>
      </c>
      <c r="E94" s="331"/>
      <c r="F94" s="135" t="s">
        <v>117</v>
      </c>
      <c r="G94" s="54" t="s">
        <v>125</v>
      </c>
      <c r="H94" s="44" t="s">
        <v>189</v>
      </c>
      <c r="I94" s="44" t="s">
        <v>350</v>
      </c>
      <c r="J94" s="51" t="s">
        <v>358</v>
      </c>
      <c r="K94" s="44" t="s">
        <v>354</v>
      </c>
      <c r="L94" s="44" t="s">
        <v>355</v>
      </c>
      <c r="M94" s="44" t="s">
        <v>468</v>
      </c>
      <c r="N94" s="52">
        <v>8</v>
      </c>
      <c r="O94" s="52">
        <v>2</v>
      </c>
      <c r="P94" s="52">
        <v>3</v>
      </c>
      <c r="Q94" s="52">
        <f t="shared" ref="Q94:Q112" si="20">O94*P94</f>
        <v>6</v>
      </c>
      <c r="R94" s="52" t="str">
        <f t="shared" ref="R94:R112" si="21">IF(Q94&gt;23,"Muy Alto ",IF(Q94&gt;9,"Alto",IF(Q94&gt;5,"Medio","Bajo")))</f>
        <v>Medio</v>
      </c>
      <c r="S94" s="52">
        <v>10</v>
      </c>
      <c r="T94" s="52">
        <f t="shared" ref="T94:T112" si="22">Q94*S94</f>
        <v>60</v>
      </c>
      <c r="U94" s="52" t="str">
        <f t="shared" ref="U94:U112" si="23">IF(T94&gt;501,"I",IF(T94&gt;149,"II",IF(T94&gt;39,"III","IV")))</f>
        <v>III</v>
      </c>
      <c r="V94" s="44" t="str">
        <f>VLOOKUP(U94,Criterios!$A$18:$E$21,3,FALSE)</f>
        <v>MEJORABLE Mejorar si es posible. Sería conveniente justificar la intervención y su rentabilidad.</v>
      </c>
      <c r="W94" s="52" t="s">
        <v>118</v>
      </c>
      <c r="X94" s="52" t="s">
        <v>230</v>
      </c>
      <c r="Y94" s="52"/>
      <c r="Z94" s="52"/>
      <c r="AA94" s="52"/>
      <c r="AB94" s="53" t="s">
        <v>360</v>
      </c>
      <c r="AC94" s="52" t="s">
        <v>117</v>
      </c>
      <c r="AD94" s="44" t="s">
        <v>320</v>
      </c>
      <c r="AE94" s="44" t="s">
        <v>320</v>
      </c>
      <c r="AF94" s="44" t="s">
        <v>320</v>
      </c>
      <c r="AG94" s="44" t="s">
        <v>669</v>
      </c>
      <c r="AH94" s="44" t="s">
        <v>320</v>
      </c>
      <c r="AI94" s="238">
        <v>6</v>
      </c>
      <c r="AJ94" s="238"/>
      <c r="AK94" s="239">
        <f t="shared" si="19"/>
        <v>0</v>
      </c>
      <c r="AL94" s="209"/>
      <c r="AM94" s="111"/>
    </row>
    <row r="95" spans="1:39" ht="101.1" customHeight="1">
      <c r="A95" s="93">
        <f t="shared" si="18"/>
        <v>88</v>
      </c>
      <c r="B95" s="94" t="s">
        <v>503</v>
      </c>
      <c r="C95" s="94" t="s">
        <v>252</v>
      </c>
      <c r="D95" s="140" t="s">
        <v>497</v>
      </c>
      <c r="E95" s="331"/>
      <c r="F95" s="135" t="s">
        <v>117</v>
      </c>
      <c r="G95" s="54" t="s">
        <v>125</v>
      </c>
      <c r="H95" s="44" t="s">
        <v>190</v>
      </c>
      <c r="I95" s="44" t="s">
        <v>351</v>
      </c>
      <c r="J95" s="51" t="s">
        <v>359</v>
      </c>
      <c r="K95" s="44" t="s">
        <v>354</v>
      </c>
      <c r="L95" s="44" t="s">
        <v>355</v>
      </c>
      <c r="M95" s="44" t="s">
        <v>468</v>
      </c>
      <c r="N95" s="52">
        <v>8</v>
      </c>
      <c r="O95" s="52">
        <v>2</v>
      </c>
      <c r="P95" s="52">
        <v>3</v>
      </c>
      <c r="Q95" s="52">
        <f t="shared" si="20"/>
        <v>6</v>
      </c>
      <c r="R95" s="52" t="str">
        <f t="shared" si="21"/>
        <v>Medio</v>
      </c>
      <c r="S95" s="52">
        <v>10</v>
      </c>
      <c r="T95" s="52">
        <f t="shared" si="22"/>
        <v>60</v>
      </c>
      <c r="U95" s="52" t="str">
        <f t="shared" si="23"/>
        <v>III</v>
      </c>
      <c r="V95" s="44" t="str">
        <f>VLOOKUP(U95,Criterios!$A$18:$E$21,3,FALSE)</f>
        <v>MEJORABLE Mejorar si es posible. Sería conveniente justificar la intervención y su rentabilidad.</v>
      </c>
      <c r="W95" s="52" t="s">
        <v>118</v>
      </c>
      <c r="X95" s="52" t="s">
        <v>230</v>
      </c>
      <c r="Y95" s="52"/>
      <c r="Z95" s="52"/>
      <c r="AA95" s="52"/>
      <c r="AB95" s="53" t="s">
        <v>360</v>
      </c>
      <c r="AC95" s="52" t="s">
        <v>117</v>
      </c>
      <c r="AD95" s="44" t="s">
        <v>320</v>
      </c>
      <c r="AE95" s="44" t="s">
        <v>320</v>
      </c>
      <c r="AF95" s="44" t="s">
        <v>320</v>
      </c>
      <c r="AG95" s="44" t="s">
        <v>669</v>
      </c>
      <c r="AH95" s="44" t="s">
        <v>320</v>
      </c>
      <c r="AI95" s="238">
        <v>6</v>
      </c>
      <c r="AJ95" s="238"/>
      <c r="AK95" s="239">
        <f t="shared" si="19"/>
        <v>0</v>
      </c>
      <c r="AL95" s="209"/>
      <c r="AM95" s="111"/>
    </row>
    <row r="96" spans="1:39" ht="101.1" customHeight="1">
      <c r="A96" s="93">
        <f t="shared" si="18"/>
        <v>89</v>
      </c>
      <c r="B96" s="94" t="s">
        <v>503</v>
      </c>
      <c r="C96" s="94" t="s">
        <v>252</v>
      </c>
      <c r="D96" s="140" t="s">
        <v>497</v>
      </c>
      <c r="E96" s="331"/>
      <c r="F96" s="135" t="s">
        <v>117</v>
      </c>
      <c r="G96" s="54" t="s">
        <v>125</v>
      </c>
      <c r="H96" s="44" t="s">
        <v>191</v>
      </c>
      <c r="I96" s="44" t="s">
        <v>352</v>
      </c>
      <c r="J96" s="51" t="s">
        <v>358</v>
      </c>
      <c r="K96" s="44" t="s">
        <v>354</v>
      </c>
      <c r="L96" s="44" t="s">
        <v>355</v>
      </c>
      <c r="M96" s="44" t="s">
        <v>468</v>
      </c>
      <c r="N96" s="52">
        <v>8</v>
      </c>
      <c r="O96" s="52">
        <v>2</v>
      </c>
      <c r="P96" s="52">
        <v>3</v>
      </c>
      <c r="Q96" s="52">
        <f t="shared" si="20"/>
        <v>6</v>
      </c>
      <c r="R96" s="52" t="str">
        <f t="shared" si="21"/>
        <v>Medio</v>
      </c>
      <c r="S96" s="52">
        <v>10</v>
      </c>
      <c r="T96" s="52">
        <f t="shared" si="22"/>
        <v>60</v>
      </c>
      <c r="U96" s="52" t="str">
        <f t="shared" si="23"/>
        <v>III</v>
      </c>
      <c r="V96" s="44" t="str">
        <f>VLOOKUP(U96,Criterios!$A$18:$E$21,3,FALSE)</f>
        <v>MEJORABLE Mejorar si es posible. Sería conveniente justificar la intervención y su rentabilidad.</v>
      </c>
      <c r="W96" s="52" t="s">
        <v>118</v>
      </c>
      <c r="X96" s="52" t="s">
        <v>230</v>
      </c>
      <c r="Y96" s="52"/>
      <c r="Z96" s="52"/>
      <c r="AA96" s="52"/>
      <c r="AB96" s="53" t="s">
        <v>360</v>
      </c>
      <c r="AC96" s="52" t="s">
        <v>117</v>
      </c>
      <c r="AD96" s="44" t="s">
        <v>320</v>
      </c>
      <c r="AE96" s="44" t="s">
        <v>320</v>
      </c>
      <c r="AF96" s="44" t="s">
        <v>320</v>
      </c>
      <c r="AG96" s="44" t="s">
        <v>669</v>
      </c>
      <c r="AH96" s="44" t="s">
        <v>320</v>
      </c>
      <c r="AI96" s="238">
        <v>6</v>
      </c>
      <c r="AJ96" s="238"/>
      <c r="AK96" s="239">
        <f t="shared" si="19"/>
        <v>0</v>
      </c>
      <c r="AL96" s="209"/>
      <c r="AM96" s="111"/>
    </row>
    <row r="97" spans="1:39" ht="101.1" customHeight="1">
      <c r="A97" s="93">
        <f t="shared" si="18"/>
        <v>90</v>
      </c>
      <c r="B97" s="94" t="s">
        <v>503</v>
      </c>
      <c r="C97" s="94" t="s">
        <v>252</v>
      </c>
      <c r="D97" s="140" t="s">
        <v>497</v>
      </c>
      <c r="E97" s="331"/>
      <c r="F97" s="135" t="s">
        <v>117</v>
      </c>
      <c r="G97" s="54" t="s">
        <v>120</v>
      </c>
      <c r="H97" s="44" t="s">
        <v>143</v>
      </c>
      <c r="I97" s="44" t="s">
        <v>499</v>
      </c>
      <c r="J97" s="51" t="s">
        <v>495</v>
      </c>
      <c r="K97" s="44" t="s">
        <v>366</v>
      </c>
      <c r="L97" s="44" t="s">
        <v>328</v>
      </c>
      <c r="M97" s="44" t="s">
        <v>368</v>
      </c>
      <c r="N97" s="52">
        <v>8</v>
      </c>
      <c r="O97" s="52">
        <v>2</v>
      </c>
      <c r="P97" s="52">
        <v>3</v>
      </c>
      <c r="Q97" s="52">
        <f t="shared" si="20"/>
        <v>6</v>
      </c>
      <c r="R97" s="52" t="str">
        <f t="shared" si="21"/>
        <v>Medio</v>
      </c>
      <c r="S97" s="52">
        <v>10</v>
      </c>
      <c r="T97" s="52">
        <f t="shared" si="22"/>
        <v>60</v>
      </c>
      <c r="U97" s="52" t="str">
        <f t="shared" si="23"/>
        <v>III</v>
      </c>
      <c r="V97" s="44" t="str">
        <f>VLOOKUP(U97,Criterios!$A$18:$E$21,3,FALSE)</f>
        <v>MEJORABLE Mejorar si es posible. Sería conveniente justificar la intervención y su rentabilidad.</v>
      </c>
      <c r="W97" s="52" t="s">
        <v>118</v>
      </c>
      <c r="X97" s="52" t="s">
        <v>230</v>
      </c>
      <c r="Y97" s="52"/>
      <c r="Z97" s="52"/>
      <c r="AA97" s="52"/>
      <c r="AB97" s="53" t="s">
        <v>371</v>
      </c>
      <c r="AC97" s="52" t="s">
        <v>117</v>
      </c>
      <c r="AD97" s="44" t="s">
        <v>320</v>
      </c>
      <c r="AE97" s="44" t="s">
        <v>320</v>
      </c>
      <c r="AF97" s="44" t="s">
        <v>320</v>
      </c>
      <c r="AG97" s="44" t="s">
        <v>651</v>
      </c>
      <c r="AH97" s="44" t="s">
        <v>320</v>
      </c>
      <c r="AI97" s="238">
        <v>7</v>
      </c>
      <c r="AJ97" s="238"/>
      <c r="AK97" s="239">
        <f t="shared" si="19"/>
        <v>0</v>
      </c>
      <c r="AL97" s="209"/>
      <c r="AM97" s="111"/>
    </row>
    <row r="98" spans="1:39" ht="101.1" customHeight="1">
      <c r="A98" s="93">
        <f t="shared" si="18"/>
        <v>91</v>
      </c>
      <c r="B98" s="94" t="s">
        <v>503</v>
      </c>
      <c r="C98" s="94" t="s">
        <v>252</v>
      </c>
      <c r="D98" s="140" t="s">
        <v>497</v>
      </c>
      <c r="E98" s="331"/>
      <c r="F98" s="135" t="s">
        <v>117</v>
      </c>
      <c r="G98" s="54" t="s">
        <v>120</v>
      </c>
      <c r="H98" s="44" t="s">
        <v>145</v>
      </c>
      <c r="I98" s="44" t="s">
        <v>500</v>
      </c>
      <c r="J98" s="51" t="s">
        <v>496</v>
      </c>
      <c r="K98" s="44" t="s">
        <v>366</v>
      </c>
      <c r="L98" s="44" t="s">
        <v>431</v>
      </c>
      <c r="M98" s="44" t="s">
        <v>368</v>
      </c>
      <c r="N98" s="52">
        <v>8</v>
      </c>
      <c r="O98" s="52">
        <v>2</v>
      </c>
      <c r="P98" s="52">
        <v>3</v>
      </c>
      <c r="Q98" s="52">
        <f t="shared" si="20"/>
        <v>6</v>
      </c>
      <c r="R98" s="52" t="str">
        <f t="shared" si="21"/>
        <v>Medio</v>
      </c>
      <c r="S98" s="52">
        <v>10</v>
      </c>
      <c r="T98" s="52">
        <f t="shared" si="22"/>
        <v>60</v>
      </c>
      <c r="U98" s="52" t="str">
        <f t="shared" si="23"/>
        <v>III</v>
      </c>
      <c r="V98" s="44" t="str">
        <f>VLOOKUP(U98,Criterios!$A$18:$E$21,3,FALSE)</f>
        <v>MEJORABLE Mejorar si es posible. Sería conveniente justificar la intervención y su rentabilidad.</v>
      </c>
      <c r="W98" s="52" t="s">
        <v>118</v>
      </c>
      <c r="X98" s="52" t="s">
        <v>230</v>
      </c>
      <c r="Y98" s="52"/>
      <c r="Z98" s="52"/>
      <c r="AA98" s="52"/>
      <c r="AB98" s="53" t="s">
        <v>371</v>
      </c>
      <c r="AC98" s="52" t="s">
        <v>117</v>
      </c>
      <c r="AD98" s="44" t="s">
        <v>320</v>
      </c>
      <c r="AE98" s="44" t="s">
        <v>320</v>
      </c>
      <c r="AF98" s="43" t="s">
        <v>643</v>
      </c>
      <c r="AG98" s="43" t="s">
        <v>644</v>
      </c>
      <c r="AH98" s="44" t="s">
        <v>320</v>
      </c>
      <c r="AI98" s="238">
        <v>8</v>
      </c>
      <c r="AJ98" s="238"/>
      <c r="AK98" s="239">
        <f t="shared" si="19"/>
        <v>0</v>
      </c>
      <c r="AL98" s="209"/>
      <c r="AM98" s="111"/>
    </row>
    <row r="99" spans="1:39" ht="101.1" customHeight="1">
      <c r="A99" s="93">
        <f t="shared" si="18"/>
        <v>92</v>
      </c>
      <c r="B99" s="94" t="s">
        <v>503</v>
      </c>
      <c r="C99" s="94" t="s">
        <v>252</v>
      </c>
      <c r="D99" s="140" t="s">
        <v>497</v>
      </c>
      <c r="E99" s="331"/>
      <c r="F99" s="135" t="s">
        <v>117</v>
      </c>
      <c r="G99" s="44" t="s">
        <v>309</v>
      </c>
      <c r="H99" s="44" t="s">
        <v>147</v>
      </c>
      <c r="I99" s="44" t="s">
        <v>380</v>
      </c>
      <c r="J99" s="51" t="s">
        <v>379</v>
      </c>
      <c r="K99" s="44" t="s">
        <v>381</v>
      </c>
      <c r="L99" s="44" t="s">
        <v>469</v>
      </c>
      <c r="M99" s="44" t="s">
        <v>470</v>
      </c>
      <c r="N99" s="52">
        <v>8</v>
      </c>
      <c r="O99" s="52"/>
      <c r="P99" s="52">
        <v>1</v>
      </c>
      <c r="Q99" s="52">
        <f t="shared" si="20"/>
        <v>0</v>
      </c>
      <c r="R99" s="52" t="str">
        <f t="shared" si="21"/>
        <v>Bajo</v>
      </c>
      <c r="S99" s="52">
        <v>10</v>
      </c>
      <c r="T99" s="52">
        <f t="shared" si="22"/>
        <v>0</v>
      </c>
      <c r="U99" s="52" t="str">
        <f t="shared" si="23"/>
        <v>IV</v>
      </c>
      <c r="V99" s="44" t="str">
        <f>VLOOKUP(U99,Criterios!$A$18:$E$21,3,FALSE)</f>
        <v xml:space="preserve">ACEPTABLE Mantener las medidas de control existentes, pero se deberían considerar soluciones o mejoras y se deben hacer comprobaciones periódicas para asegurar que el riesgo aún es aceptable. </v>
      </c>
      <c r="W99" s="52" t="s">
        <v>118</v>
      </c>
      <c r="X99" s="52" t="s">
        <v>230</v>
      </c>
      <c r="Y99" s="52"/>
      <c r="Z99" s="52"/>
      <c r="AA99" s="52"/>
      <c r="AB99" s="53" t="s">
        <v>382</v>
      </c>
      <c r="AC99" s="52" t="s">
        <v>117</v>
      </c>
      <c r="AD99" s="44" t="s">
        <v>320</v>
      </c>
      <c r="AE99" s="44" t="s">
        <v>383</v>
      </c>
      <c r="AF99" s="44" t="s">
        <v>384</v>
      </c>
      <c r="AG99" s="44" t="s">
        <v>652</v>
      </c>
      <c r="AH99" s="44" t="s">
        <v>320</v>
      </c>
      <c r="AI99" s="238">
        <v>5</v>
      </c>
      <c r="AJ99" s="238"/>
      <c r="AK99" s="239">
        <f t="shared" si="19"/>
        <v>0</v>
      </c>
      <c r="AL99" s="209"/>
      <c r="AM99" s="111"/>
    </row>
    <row r="100" spans="1:39" ht="101.1" customHeight="1">
      <c r="A100" s="93">
        <f t="shared" si="18"/>
        <v>93</v>
      </c>
      <c r="B100" s="94" t="s">
        <v>503</v>
      </c>
      <c r="C100" s="94" t="s">
        <v>252</v>
      </c>
      <c r="D100" s="140" t="s">
        <v>497</v>
      </c>
      <c r="E100" s="331"/>
      <c r="F100" s="135" t="s">
        <v>117</v>
      </c>
      <c r="G100" s="44" t="s">
        <v>310</v>
      </c>
      <c r="H100" s="44" t="s">
        <v>299</v>
      </c>
      <c r="I100" s="44" t="s">
        <v>245</v>
      </c>
      <c r="J100" s="51" t="s">
        <v>385</v>
      </c>
      <c r="K100" s="44" t="s">
        <v>386</v>
      </c>
      <c r="L100" s="44" t="s">
        <v>387</v>
      </c>
      <c r="M100" s="44" t="s">
        <v>471</v>
      </c>
      <c r="N100" s="52">
        <v>8</v>
      </c>
      <c r="O100" s="52">
        <v>2</v>
      </c>
      <c r="P100" s="52">
        <v>3</v>
      </c>
      <c r="Q100" s="52">
        <f t="shared" si="20"/>
        <v>6</v>
      </c>
      <c r="R100" s="52" t="str">
        <f t="shared" si="21"/>
        <v>Medio</v>
      </c>
      <c r="S100" s="52">
        <v>10</v>
      </c>
      <c r="T100" s="52">
        <f t="shared" si="22"/>
        <v>60</v>
      </c>
      <c r="U100" s="52" t="str">
        <f t="shared" si="23"/>
        <v>III</v>
      </c>
      <c r="V100" s="44" t="str">
        <f>VLOOKUP(U100,Criterios!$A$18:$E$21,3,FALSE)</f>
        <v>MEJORABLE Mejorar si es posible. Sería conveniente justificar la intervención y su rentabilidad.</v>
      </c>
      <c r="W100" s="52" t="s">
        <v>118</v>
      </c>
      <c r="X100" s="52" t="s">
        <v>230</v>
      </c>
      <c r="Y100" s="52"/>
      <c r="Z100" s="52"/>
      <c r="AA100" s="52"/>
      <c r="AB100" s="53" t="s">
        <v>389</v>
      </c>
      <c r="AC100" s="52" t="s">
        <v>117</v>
      </c>
      <c r="AD100" s="44" t="s">
        <v>320</v>
      </c>
      <c r="AE100" s="44" t="s">
        <v>653</v>
      </c>
      <c r="AF100" s="43" t="s">
        <v>654</v>
      </c>
      <c r="AG100" s="43" t="s">
        <v>657</v>
      </c>
      <c r="AH100" s="44" t="s">
        <v>320</v>
      </c>
      <c r="AI100" s="238">
        <v>13</v>
      </c>
      <c r="AJ100" s="238"/>
      <c r="AK100" s="239">
        <f t="shared" si="19"/>
        <v>0</v>
      </c>
      <c r="AL100" s="209"/>
      <c r="AM100" s="111"/>
    </row>
    <row r="101" spans="1:39" ht="101.1" customHeight="1">
      <c r="A101" s="93">
        <f t="shared" si="18"/>
        <v>94</v>
      </c>
      <c r="B101" s="94" t="s">
        <v>503</v>
      </c>
      <c r="C101" s="94" t="s">
        <v>252</v>
      </c>
      <c r="D101" s="140" t="s">
        <v>497</v>
      </c>
      <c r="E101" s="331"/>
      <c r="F101" s="135" t="s">
        <v>117</v>
      </c>
      <c r="G101" s="44" t="s">
        <v>310</v>
      </c>
      <c r="H101" s="44" t="s">
        <v>176</v>
      </c>
      <c r="I101" s="44" t="s">
        <v>246</v>
      </c>
      <c r="J101" s="51" t="s">
        <v>385</v>
      </c>
      <c r="K101" s="44" t="s">
        <v>388</v>
      </c>
      <c r="L101" s="44" t="s">
        <v>473</v>
      </c>
      <c r="M101" s="44" t="s">
        <v>471</v>
      </c>
      <c r="N101" s="52">
        <v>2</v>
      </c>
      <c r="O101" s="52">
        <v>2</v>
      </c>
      <c r="P101" s="52">
        <v>3</v>
      </c>
      <c r="Q101" s="52">
        <f t="shared" si="20"/>
        <v>6</v>
      </c>
      <c r="R101" s="52" t="str">
        <f t="shared" si="21"/>
        <v>Medio</v>
      </c>
      <c r="S101" s="52">
        <v>10</v>
      </c>
      <c r="T101" s="52">
        <f t="shared" si="22"/>
        <v>60</v>
      </c>
      <c r="U101" s="52" t="str">
        <f t="shared" si="23"/>
        <v>III</v>
      </c>
      <c r="V101" s="44" t="str">
        <f>VLOOKUP(U101,Criterios!$A$18:$E$21,3,FALSE)</f>
        <v>MEJORABLE Mejorar si es posible. Sería conveniente justificar la intervención y su rentabilidad.</v>
      </c>
      <c r="W101" s="52" t="s">
        <v>118</v>
      </c>
      <c r="X101" s="52" t="s">
        <v>230</v>
      </c>
      <c r="Y101" s="52"/>
      <c r="Z101" s="52"/>
      <c r="AA101" s="52"/>
      <c r="AB101" s="53" t="s">
        <v>389</v>
      </c>
      <c r="AC101" s="52" t="s">
        <v>117</v>
      </c>
      <c r="AD101" s="44" t="s">
        <v>320</v>
      </c>
      <c r="AE101" s="44" t="s">
        <v>320</v>
      </c>
      <c r="AF101" s="44" t="s">
        <v>392</v>
      </c>
      <c r="AG101" s="43" t="s">
        <v>680</v>
      </c>
      <c r="AH101" s="43" t="s">
        <v>320</v>
      </c>
      <c r="AI101" s="241">
        <v>7</v>
      </c>
      <c r="AJ101" s="238"/>
      <c r="AK101" s="239">
        <f t="shared" si="19"/>
        <v>0</v>
      </c>
      <c r="AL101" s="209"/>
      <c r="AM101" s="111"/>
    </row>
    <row r="102" spans="1:39" ht="101.1" customHeight="1">
      <c r="A102" s="93">
        <f t="shared" si="18"/>
        <v>95</v>
      </c>
      <c r="B102" s="94" t="s">
        <v>503</v>
      </c>
      <c r="C102" s="94" t="s">
        <v>252</v>
      </c>
      <c r="D102" s="140" t="s">
        <v>497</v>
      </c>
      <c r="E102" s="331"/>
      <c r="F102" s="135" t="s">
        <v>117</v>
      </c>
      <c r="G102" s="44" t="s">
        <v>310</v>
      </c>
      <c r="H102" s="44" t="s">
        <v>224</v>
      </c>
      <c r="I102" s="44" t="s">
        <v>247</v>
      </c>
      <c r="J102" s="51" t="s">
        <v>385</v>
      </c>
      <c r="K102" s="44" t="s">
        <v>280</v>
      </c>
      <c r="L102" s="43" t="s">
        <v>294</v>
      </c>
      <c r="M102" s="44" t="s">
        <v>471</v>
      </c>
      <c r="N102" s="52">
        <v>2</v>
      </c>
      <c r="O102" s="52">
        <v>2</v>
      </c>
      <c r="P102" s="52">
        <v>3</v>
      </c>
      <c r="Q102" s="52">
        <f t="shared" si="20"/>
        <v>6</v>
      </c>
      <c r="R102" s="52" t="str">
        <f t="shared" si="21"/>
        <v>Medio</v>
      </c>
      <c r="S102" s="52">
        <v>10</v>
      </c>
      <c r="T102" s="52">
        <f t="shared" si="22"/>
        <v>60</v>
      </c>
      <c r="U102" s="52" t="str">
        <f t="shared" si="23"/>
        <v>III</v>
      </c>
      <c r="V102" s="44" t="str">
        <f>VLOOKUP(U102,Criterios!$A$18:$E$21,3,FALSE)</f>
        <v>MEJORABLE Mejorar si es posible. Sería conveniente justificar la intervención y su rentabilidad.</v>
      </c>
      <c r="W102" s="52" t="s">
        <v>118</v>
      </c>
      <c r="X102" s="52" t="s">
        <v>230</v>
      </c>
      <c r="Y102" s="52"/>
      <c r="Z102" s="52"/>
      <c r="AA102" s="52"/>
      <c r="AB102" s="53" t="s">
        <v>389</v>
      </c>
      <c r="AC102" s="52" t="s">
        <v>117</v>
      </c>
      <c r="AD102" s="44" t="s">
        <v>320</v>
      </c>
      <c r="AE102" s="44" t="s">
        <v>320</v>
      </c>
      <c r="AF102" s="44" t="s">
        <v>392</v>
      </c>
      <c r="AG102" s="43" t="s">
        <v>680</v>
      </c>
      <c r="AH102" s="44" t="s">
        <v>390</v>
      </c>
      <c r="AI102" s="238">
        <v>7</v>
      </c>
      <c r="AJ102" s="238"/>
      <c r="AK102" s="239">
        <f t="shared" si="19"/>
        <v>0</v>
      </c>
      <c r="AL102" s="209"/>
      <c r="AM102" s="111"/>
    </row>
    <row r="103" spans="1:39" ht="101.1" customHeight="1">
      <c r="A103" s="93">
        <f t="shared" si="18"/>
        <v>96</v>
      </c>
      <c r="B103" s="94" t="s">
        <v>503</v>
      </c>
      <c r="C103" s="94" t="s">
        <v>252</v>
      </c>
      <c r="D103" s="140" t="s">
        <v>497</v>
      </c>
      <c r="E103" s="331"/>
      <c r="F103" s="135" t="s">
        <v>117</v>
      </c>
      <c r="G103" s="44" t="s">
        <v>310</v>
      </c>
      <c r="H103" s="44" t="s">
        <v>168</v>
      </c>
      <c r="I103" s="44" t="s">
        <v>251</v>
      </c>
      <c r="J103" s="51" t="s">
        <v>385</v>
      </c>
      <c r="K103" s="44" t="s">
        <v>328</v>
      </c>
      <c r="L103" s="44" t="s">
        <v>295</v>
      </c>
      <c r="M103" s="44" t="s">
        <v>471</v>
      </c>
      <c r="N103" s="52">
        <v>2</v>
      </c>
      <c r="O103" s="52">
        <v>2</v>
      </c>
      <c r="P103" s="52">
        <v>3</v>
      </c>
      <c r="Q103" s="52">
        <f t="shared" si="20"/>
        <v>6</v>
      </c>
      <c r="R103" s="52" t="str">
        <f t="shared" si="21"/>
        <v>Medio</v>
      </c>
      <c r="S103" s="52">
        <v>10</v>
      </c>
      <c r="T103" s="52">
        <f t="shared" si="22"/>
        <v>60</v>
      </c>
      <c r="U103" s="52" t="str">
        <f t="shared" si="23"/>
        <v>III</v>
      </c>
      <c r="V103" s="44" t="str">
        <f>VLOOKUP(U103,Criterios!$A$18:$E$21,3,FALSE)</f>
        <v>MEJORABLE Mejorar si es posible. Sería conveniente justificar la intervención y su rentabilidad.</v>
      </c>
      <c r="W103" s="52" t="s">
        <v>118</v>
      </c>
      <c r="X103" s="52" t="s">
        <v>230</v>
      </c>
      <c r="Y103" s="52"/>
      <c r="Z103" s="52"/>
      <c r="AA103" s="52"/>
      <c r="AB103" s="53" t="s">
        <v>389</v>
      </c>
      <c r="AC103" s="52" t="s">
        <v>117</v>
      </c>
      <c r="AD103" s="44" t="s">
        <v>320</v>
      </c>
      <c r="AE103" s="44" t="s">
        <v>320</v>
      </c>
      <c r="AF103" s="43" t="s">
        <v>655</v>
      </c>
      <c r="AG103" s="43" t="s">
        <v>656</v>
      </c>
      <c r="AH103" s="44" t="s">
        <v>390</v>
      </c>
      <c r="AI103" s="241">
        <v>11</v>
      </c>
      <c r="AJ103" s="238"/>
      <c r="AK103" s="239">
        <f t="shared" si="19"/>
        <v>0</v>
      </c>
      <c r="AL103" s="209"/>
      <c r="AM103" s="111"/>
    </row>
    <row r="104" spans="1:39" ht="101.1" customHeight="1">
      <c r="A104" s="93">
        <f t="shared" si="18"/>
        <v>97</v>
      </c>
      <c r="B104" s="94" t="s">
        <v>503</v>
      </c>
      <c r="C104" s="94" t="s">
        <v>252</v>
      </c>
      <c r="D104" s="140" t="s">
        <v>497</v>
      </c>
      <c r="E104" s="331"/>
      <c r="F104" s="135" t="s">
        <v>117</v>
      </c>
      <c r="G104" s="44" t="s">
        <v>311</v>
      </c>
      <c r="H104" s="44" t="s">
        <v>394</v>
      </c>
      <c r="I104" s="44" t="s">
        <v>393</v>
      </c>
      <c r="J104" s="51" t="s">
        <v>395</v>
      </c>
      <c r="K104" s="44" t="s">
        <v>474</v>
      </c>
      <c r="L104" s="44" t="s">
        <v>396</v>
      </c>
      <c r="M104" s="44" t="s">
        <v>296</v>
      </c>
      <c r="N104" s="52">
        <v>8</v>
      </c>
      <c r="O104" s="52">
        <v>2</v>
      </c>
      <c r="P104" s="52">
        <v>2</v>
      </c>
      <c r="Q104" s="52">
        <f t="shared" si="20"/>
        <v>4</v>
      </c>
      <c r="R104" s="52" t="str">
        <f t="shared" si="21"/>
        <v>Bajo</v>
      </c>
      <c r="S104" s="52">
        <v>10</v>
      </c>
      <c r="T104" s="52">
        <f t="shared" si="22"/>
        <v>40</v>
      </c>
      <c r="U104" s="52" t="str">
        <f t="shared" si="23"/>
        <v>III</v>
      </c>
      <c r="V104" s="44" t="str">
        <f>VLOOKUP(U104,Criterios!$A$18:$E$21,3,FALSE)</f>
        <v>MEJORABLE Mejorar si es posible. Sería conveniente justificar la intervención y su rentabilidad.</v>
      </c>
      <c r="W104" s="52" t="s">
        <v>118</v>
      </c>
      <c r="X104" s="52" t="s">
        <v>230</v>
      </c>
      <c r="Y104" s="52"/>
      <c r="Z104" s="52"/>
      <c r="AA104" s="52"/>
      <c r="AB104" s="53" t="s">
        <v>397</v>
      </c>
      <c r="AC104" s="52" t="s">
        <v>117</v>
      </c>
      <c r="AD104" s="44" t="s">
        <v>320</v>
      </c>
      <c r="AE104" s="44" t="s">
        <v>398</v>
      </c>
      <c r="AF104" s="44" t="s">
        <v>399</v>
      </c>
      <c r="AG104" s="44" t="s">
        <v>681</v>
      </c>
      <c r="AH104" s="44" t="s">
        <v>320</v>
      </c>
      <c r="AI104" s="238">
        <v>6</v>
      </c>
      <c r="AJ104" s="238"/>
      <c r="AK104" s="239">
        <f t="shared" si="19"/>
        <v>0</v>
      </c>
      <c r="AL104" s="209"/>
      <c r="AM104" s="111"/>
    </row>
    <row r="105" spans="1:39" ht="101.1" customHeight="1">
      <c r="A105" s="93">
        <f t="shared" si="18"/>
        <v>98</v>
      </c>
      <c r="B105" s="94" t="s">
        <v>503</v>
      </c>
      <c r="C105" s="94" t="s">
        <v>252</v>
      </c>
      <c r="D105" s="140" t="s">
        <v>497</v>
      </c>
      <c r="E105" s="331"/>
      <c r="F105" s="135" t="s">
        <v>117</v>
      </c>
      <c r="G105" s="44" t="s">
        <v>313</v>
      </c>
      <c r="H105" s="44" t="s">
        <v>225</v>
      </c>
      <c r="I105" s="44" t="s">
        <v>404</v>
      </c>
      <c r="J105" s="51" t="s">
        <v>405</v>
      </c>
      <c r="K105" s="44" t="s">
        <v>281</v>
      </c>
      <c r="L105" s="44" t="s">
        <v>290</v>
      </c>
      <c r="M105" s="44" t="s">
        <v>476</v>
      </c>
      <c r="N105" s="52">
        <v>8</v>
      </c>
      <c r="O105" s="52">
        <v>2</v>
      </c>
      <c r="P105" s="52">
        <v>2</v>
      </c>
      <c r="Q105" s="52">
        <f t="shared" si="20"/>
        <v>4</v>
      </c>
      <c r="R105" s="52" t="str">
        <f t="shared" si="21"/>
        <v>Bajo</v>
      </c>
      <c r="S105" s="52">
        <v>10</v>
      </c>
      <c r="T105" s="52">
        <f t="shared" si="22"/>
        <v>40</v>
      </c>
      <c r="U105" s="52" t="str">
        <f t="shared" si="23"/>
        <v>III</v>
      </c>
      <c r="V105" s="44" t="str">
        <f>VLOOKUP(U105,Criterios!$A$18:$E$21,3,FALSE)</f>
        <v>MEJORABLE Mejorar si es posible. Sería conveniente justificar la intervención y su rentabilidad.</v>
      </c>
      <c r="W105" s="52" t="s">
        <v>118</v>
      </c>
      <c r="X105" s="52" t="s">
        <v>230</v>
      </c>
      <c r="Y105" s="52"/>
      <c r="Z105" s="52"/>
      <c r="AA105" s="52"/>
      <c r="AB105" s="53" t="s">
        <v>402</v>
      </c>
      <c r="AC105" s="52" t="s">
        <v>117</v>
      </c>
      <c r="AD105" s="44" t="s">
        <v>320</v>
      </c>
      <c r="AE105" s="44" t="s">
        <v>320</v>
      </c>
      <c r="AF105" s="44" t="s">
        <v>406</v>
      </c>
      <c r="AG105" s="44" t="s">
        <v>686</v>
      </c>
      <c r="AH105" s="44" t="s">
        <v>320</v>
      </c>
      <c r="AI105" s="238">
        <v>4</v>
      </c>
      <c r="AJ105" s="238"/>
      <c r="AK105" s="239">
        <f t="shared" si="19"/>
        <v>0</v>
      </c>
      <c r="AL105" s="209"/>
      <c r="AM105" s="111"/>
    </row>
    <row r="106" spans="1:39" ht="101.1" customHeight="1">
      <c r="A106" s="93">
        <f t="shared" si="18"/>
        <v>99</v>
      </c>
      <c r="B106" s="94" t="s">
        <v>503</v>
      </c>
      <c r="C106" s="94" t="s">
        <v>252</v>
      </c>
      <c r="D106" s="140" t="s">
        <v>497</v>
      </c>
      <c r="E106" s="331"/>
      <c r="F106" s="135" t="s">
        <v>117</v>
      </c>
      <c r="G106" s="44" t="s">
        <v>313</v>
      </c>
      <c r="H106" s="44" t="s">
        <v>194</v>
      </c>
      <c r="I106" s="44" t="s">
        <v>248</v>
      </c>
      <c r="J106" s="51" t="s">
        <v>405</v>
      </c>
      <c r="K106" s="44" t="s">
        <v>281</v>
      </c>
      <c r="L106" s="44" t="s">
        <v>271</v>
      </c>
      <c r="M106" s="44" t="s">
        <v>476</v>
      </c>
      <c r="N106" s="52">
        <v>8</v>
      </c>
      <c r="O106" s="52">
        <v>2</v>
      </c>
      <c r="P106" s="52">
        <v>2</v>
      </c>
      <c r="Q106" s="52">
        <f t="shared" si="20"/>
        <v>4</v>
      </c>
      <c r="R106" s="52" t="str">
        <f t="shared" si="21"/>
        <v>Bajo</v>
      </c>
      <c r="S106" s="52">
        <v>10</v>
      </c>
      <c r="T106" s="52">
        <f t="shared" si="22"/>
        <v>40</v>
      </c>
      <c r="U106" s="52" t="str">
        <f t="shared" si="23"/>
        <v>III</v>
      </c>
      <c r="V106" s="44" t="str">
        <f>VLOOKUP(U106,Criterios!$A$18:$E$21,3,FALSE)</f>
        <v>MEJORABLE Mejorar si es posible. Sería conveniente justificar la intervención y su rentabilidad.</v>
      </c>
      <c r="W106" s="52" t="s">
        <v>118</v>
      </c>
      <c r="X106" s="52" t="s">
        <v>230</v>
      </c>
      <c r="Y106" s="52"/>
      <c r="Z106" s="52"/>
      <c r="AA106" s="52"/>
      <c r="AB106" s="53" t="s">
        <v>402</v>
      </c>
      <c r="AC106" s="52" t="s">
        <v>117</v>
      </c>
      <c r="AD106" s="44" t="s">
        <v>320</v>
      </c>
      <c r="AE106" s="44" t="s">
        <v>320</v>
      </c>
      <c r="AF106" s="44" t="s">
        <v>406</v>
      </c>
      <c r="AG106" s="44" t="s">
        <v>686</v>
      </c>
      <c r="AH106" s="44" t="s">
        <v>320</v>
      </c>
      <c r="AI106" s="238">
        <v>4</v>
      </c>
      <c r="AJ106" s="238"/>
      <c r="AK106" s="239">
        <f t="shared" si="19"/>
        <v>0</v>
      </c>
      <c r="AL106" s="209"/>
      <c r="AM106" s="111"/>
    </row>
    <row r="107" spans="1:39" ht="101.1" customHeight="1" thickBot="1">
      <c r="A107" s="93">
        <f t="shared" si="18"/>
        <v>100</v>
      </c>
      <c r="B107" s="94" t="s">
        <v>503</v>
      </c>
      <c r="C107" s="94" t="s">
        <v>252</v>
      </c>
      <c r="D107" s="140" t="s">
        <v>497</v>
      </c>
      <c r="E107" s="331"/>
      <c r="F107" s="135" t="s">
        <v>117</v>
      </c>
      <c r="G107" s="44" t="s">
        <v>307</v>
      </c>
      <c r="H107" s="44" t="s">
        <v>207</v>
      </c>
      <c r="I107" s="44" t="s">
        <v>269</v>
      </c>
      <c r="J107" s="51" t="s">
        <v>407</v>
      </c>
      <c r="K107" s="44" t="s">
        <v>477</v>
      </c>
      <c r="L107" s="44" t="s">
        <v>287</v>
      </c>
      <c r="M107" s="44" t="s">
        <v>478</v>
      </c>
      <c r="N107" s="52">
        <v>8</v>
      </c>
      <c r="O107" s="52">
        <v>2</v>
      </c>
      <c r="P107" s="52">
        <v>2</v>
      </c>
      <c r="Q107" s="52">
        <f t="shared" si="20"/>
        <v>4</v>
      </c>
      <c r="R107" s="52" t="str">
        <f t="shared" si="21"/>
        <v>Bajo</v>
      </c>
      <c r="S107" s="52">
        <v>10</v>
      </c>
      <c r="T107" s="52">
        <f t="shared" si="22"/>
        <v>40</v>
      </c>
      <c r="U107" s="52" t="str">
        <f t="shared" si="23"/>
        <v>III</v>
      </c>
      <c r="V107" s="44" t="str">
        <f>VLOOKUP(U107,Criterios!$A$18:$E$21,3,FALSE)</f>
        <v>MEJORABLE Mejorar si es posible. Sería conveniente justificar la intervención y su rentabilidad.</v>
      </c>
      <c r="W107" s="52" t="s">
        <v>118</v>
      </c>
      <c r="X107" s="52" t="s">
        <v>230</v>
      </c>
      <c r="Y107" s="52"/>
      <c r="Z107" s="52"/>
      <c r="AA107" s="52"/>
      <c r="AB107" s="53" t="s">
        <v>408</v>
      </c>
      <c r="AC107" s="52" t="s">
        <v>117</v>
      </c>
      <c r="AD107" s="44" t="s">
        <v>320</v>
      </c>
      <c r="AE107" s="44" t="s">
        <v>410</v>
      </c>
      <c r="AF107" s="44" t="s">
        <v>411</v>
      </c>
      <c r="AG107" s="44" t="s">
        <v>658</v>
      </c>
      <c r="AH107" s="112" t="s">
        <v>320</v>
      </c>
      <c r="AI107" s="238">
        <v>5</v>
      </c>
      <c r="AJ107" s="238"/>
      <c r="AK107" s="239">
        <f t="shared" si="19"/>
        <v>0</v>
      </c>
      <c r="AL107" s="209"/>
      <c r="AM107" s="111" t="s">
        <v>292</v>
      </c>
    </row>
    <row r="108" spans="1:39" ht="101.1" customHeight="1" thickBot="1">
      <c r="A108" s="143">
        <v>110</v>
      </c>
      <c r="B108" s="139" t="s">
        <v>503</v>
      </c>
      <c r="C108" s="139" t="s">
        <v>252</v>
      </c>
      <c r="D108" s="141" t="s">
        <v>497</v>
      </c>
      <c r="E108" s="392"/>
      <c r="F108" s="136" t="s">
        <v>117</v>
      </c>
      <c r="G108" s="112" t="s">
        <v>307</v>
      </c>
      <c r="H108" s="112" t="s">
        <v>208</v>
      </c>
      <c r="I108" s="112" t="s">
        <v>270</v>
      </c>
      <c r="J108" s="137" t="s">
        <v>407</v>
      </c>
      <c r="K108" s="112" t="s">
        <v>477</v>
      </c>
      <c r="L108" s="112" t="s">
        <v>297</v>
      </c>
      <c r="M108" s="112" t="s">
        <v>479</v>
      </c>
      <c r="N108" s="113">
        <v>8</v>
      </c>
      <c r="O108" s="113">
        <v>2</v>
      </c>
      <c r="P108" s="113">
        <v>2</v>
      </c>
      <c r="Q108" s="113">
        <f t="shared" si="20"/>
        <v>4</v>
      </c>
      <c r="R108" s="113" t="str">
        <f t="shared" si="21"/>
        <v>Bajo</v>
      </c>
      <c r="S108" s="113">
        <v>10</v>
      </c>
      <c r="T108" s="113">
        <f t="shared" si="22"/>
        <v>40</v>
      </c>
      <c r="U108" s="113" t="str">
        <f t="shared" si="23"/>
        <v>III</v>
      </c>
      <c r="V108" s="112" t="str">
        <f>VLOOKUP(U108,Criterios!$A$18:$E$21,3,FALSE)</f>
        <v>MEJORABLE Mejorar si es posible. Sería conveniente justificar la intervención y su rentabilidad.</v>
      </c>
      <c r="W108" s="113" t="s">
        <v>118</v>
      </c>
      <c r="X108" s="113" t="s">
        <v>230</v>
      </c>
      <c r="Y108" s="113"/>
      <c r="Z108" s="113"/>
      <c r="AA108" s="113"/>
      <c r="AB108" s="138" t="s">
        <v>409</v>
      </c>
      <c r="AC108" s="113" t="s">
        <v>117</v>
      </c>
      <c r="AD108" s="112" t="s">
        <v>320</v>
      </c>
      <c r="AE108" s="112" t="s">
        <v>410</v>
      </c>
      <c r="AF108" s="112" t="s">
        <v>411</v>
      </c>
      <c r="AG108" s="44" t="s">
        <v>658</v>
      </c>
      <c r="AH108" s="112" t="s">
        <v>320</v>
      </c>
      <c r="AI108" s="238">
        <v>5</v>
      </c>
      <c r="AJ108" s="238"/>
      <c r="AK108" s="239">
        <f t="shared" si="19"/>
        <v>0</v>
      </c>
      <c r="AL108" s="210"/>
      <c r="AM108" s="114"/>
    </row>
    <row r="109" spans="1:39" ht="101.1" customHeight="1">
      <c r="A109" s="95">
        <v>111</v>
      </c>
      <c r="B109" s="96" t="s">
        <v>503</v>
      </c>
      <c r="C109" s="96" t="s">
        <v>9</v>
      </c>
      <c r="D109" s="142" t="s">
        <v>513</v>
      </c>
      <c r="E109" s="327" t="s">
        <v>513</v>
      </c>
      <c r="F109" s="105" t="s">
        <v>117</v>
      </c>
      <c r="G109" s="106" t="s">
        <v>119</v>
      </c>
      <c r="H109" s="107" t="s">
        <v>129</v>
      </c>
      <c r="I109" s="108" t="s">
        <v>596</v>
      </c>
      <c r="J109" s="134" t="s">
        <v>598</v>
      </c>
      <c r="K109" s="108" t="s">
        <v>701</v>
      </c>
      <c r="L109" s="108" t="s">
        <v>702</v>
      </c>
      <c r="M109" s="108" t="s">
        <v>703</v>
      </c>
      <c r="N109" s="109">
        <v>8</v>
      </c>
      <c r="O109" s="109">
        <v>2</v>
      </c>
      <c r="P109" s="109">
        <v>2</v>
      </c>
      <c r="Q109" s="109">
        <f t="shared" si="20"/>
        <v>4</v>
      </c>
      <c r="R109" s="109" t="str">
        <f t="shared" si="21"/>
        <v>Bajo</v>
      </c>
      <c r="S109" s="109">
        <v>10</v>
      </c>
      <c r="T109" s="109">
        <f t="shared" si="22"/>
        <v>40</v>
      </c>
      <c r="U109" s="109" t="str">
        <f t="shared" si="23"/>
        <v>III</v>
      </c>
      <c r="V109" s="107" t="str">
        <f>VLOOKUP(U109,Criterios!$A$18:$E$21,3,FALSE)</f>
        <v>MEJORABLE Mejorar si es posible. Sería conveniente justificar la intervención y su rentabilidad.</v>
      </c>
      <c r="W109" s="109" t="s">
        <v>118</v>
      </c>
      <c r="X109" s="109" t="s">
        <v>230</v>
      </c>
      <c r="Y109" s="109"/>
      <c r="Z109" s="109"/>
      <c r="AA109" s="109"/>
      <c r="AB109" s="134" t="s">
        <v>597</v>
      </c>
      <c r="AC109" s="109" t="s">
        <v>117</v>
      </c>
      <c r="AD109" s="106" t="s">
        <v>320</v>
      </c>
      <c r="AE109" s="106" t="s">
        <v>320</v>
      </c>
      <c r="AF109" s="106" t="s">
        <v>320</v>
      </c>
      <c r="AG109" s="107" t="s">
        <v>704</v>
      </c>
      <c r="AH109" s="107" t="s">
        <v>599</v>
      </c>
      <c r="AI109" s="238">
        <v>2</v>
      </c>
      <c r="AJ109" s="238"/>
      <c r="AK109" s="239">
        <f t="shared" si="19"/>
        <v>0</v>
      </c>
      <c r="AL109" s="208"/>
      <c r="AM109" s="110" t="s">
        <v>292</v>
      </c>
    </row>
    <row r="110" spans="1:39" ht="101.1" customHeight="1">
      <c r="A110" s="97">
        <v>112</v>
      </c>
      <c r="B110" s="122" t="s">
        <v>503</v>
      </c>
      <c r="C110" s="122" t="s">
        <v>9</v>
      </c>
      <c r="D110" s="149" t="s">
        <v>513</v>
      </c>
      <c r="E110" s="328"/>
      <c r="F110" s="135" t="s">
        <v>117</v>
      </c>
      <c r="G110" s="44" t="s">
        <v>310</v>
      </c>
      <c r="H110" s="44" t="s">
        <v>299</v>
      </c>
      <c r="I110" s="44" t="s">
        <v>514</v>
      </c>
      <c r="J110" s="51" t="s">
        <v>517</v>
      </c>
      <c r="K110" s="44" t="s">
        <v>386</v>
      </c>
      <c r="L110" s="44" t="s">
        <v>387</v>
      </c>
      <c r="M110" s="44" t="s">
        <v>520</v>
      </c>
      <c r="N110" s="104">
        <v>8</v>
      </c>
      <c r="O110" s="104">
        <v>2</v>
      </c>
      <c r="P110" s="104">
        <v>1</v>
      </c>
      <c r="Q110" s="104">
        <f t="shared" si="20"/>
        <v>2</v>
      </c>
      <c r="R110" s="104" t="str">
        <f t="shared" si="21"/>
        <v>Bajo</v>
      </c>
      <c r="S110" s="104">
        <v>10</v>
      </c>
      <c r="T110" s="104">
        <f t="shared" si="22"/>
        <v>20</v>
      </c>
      <c r="U110" s="104" t="str">
        <f t="shared" si="23"/>
        <v>IV</v>
      </c>
      <c r="V110" s="103" t="str">
        <f>VLOOKUP(U110,Criterios!$A$18:$E$21,3,FALSE)</f>
        <v xml:space="preserve">ACEPTABLE Mantener las medidas de control existentes, pero se deberían considerar soluciones o mejoras y se deben hacer comprobaciones periódicas para asegurar que el riesgo aún es aceptable. </v>
      </c>
      <c r="W110" s="52" t="s">
        <v>118</v>
      </c>
      <c r="X110" s="104"/>
      <c r="Y110" s="104"/>
      <c r="Z110" s="104"/>
      <c r="AA110" s="104"/>
      <c r="AB110" s="53" t="s">
        <v>526</v>
      </c>
      <c r="AC110" s="52" t="s">
        <v>117</v>
      </c>
      <c r="AD110" s="44" t="s">
        <v>320</v>
      </c>
      <c r="AE110" s="44" t="s">
        <v>320</v>
      </c>
      <c r="AF110" s="44" t="s">
        <v>320</v>
      </c>
      <c r="AG110" s="44" t="s">
        <v>693</v>
      </c>
      <c r="AH110" s="44" t="s">
        <v>320</v>
      </c>
      <c r="AI110" s="238">
        <v>3</v>
      </c>
      <c r="AJ110" s="238"/>
      <c r="AK110" s="239">
        <f t="shared" si="19"/>
        <v>0</v>
      </c>
      <c r="AL110" s="209"/>
      <c r="AM110" s="111" t="s">
        <v>292</v>
      </c>
    </row>
    <row r="111" spans="1:39" ht="101.1" customHeight="1">
      <c r="A111" s="97">
        <v>113</v>
      </c>
      <c r="B111" s="122" t="s">
        <v>503</v>
      </c>
      <c r="C111" s="122" t="s">
        <v>9</v>
      </c>
      <c r="D111" s="149" t="s">
        <v>513</v>
      </c>
      <c r="E111" s="328"/>
      <c r="F111" s="135" t="s">
        <v>117</v>
      </c>
      <c r="G111" s="44" t="s">
        <v>311</v>
      </c>
      <c r="H111" s="44" t="s">
        <v>394</v>
      </c>
      <c r="I111" s="44" t="s">
        <v>515</v>
      </c>
      <c r="J111" s="51" t="s">
        <v>518</v>
      </c>
      <c r="K111" s="44" t="s">
        <v>521</v>
      </c>
      <c r="L111" s="44" t="s">
        <v>522</v>
      </c>
      <c r="M111" s="44" t="s">
        <v>523</v>
      </c>
      <c r="N111" s="104">
        <v>8</v>
      </c>
      <c r="O111" s="104">
        <v>2</v>
      </c>
      <c r="P111" s="104">
        <v>1</v>
      </c>
      <c r="Q111" s="104">
        <f t="shared" si="20"/>
        <v>2</v>
      </c>
      <c r="R111" s="104" t="str">
        <f t="shared" si="21"/>
        <v>Bajo</v>
      </c>
      <c r="S111" s="104">
        <v>10</v>
      </c>
      <c r="T111" s="104">
        <f t="shared" si="22"/>
        <v>20</v>
      </c>
      <c r="U111" s="104" t="str">
        <f t="shared" si="23"/>
        <v>IV</v>
      </c>
      <c r="V111" s="103" t="str">
        <f>VLOOKUP(U111,Criterios!$A$18:$E$21,3,FALSE)</f>
        <v xml:space="preserve">ACEPTABLE Mantener las medidas de control existentes, pero se deberían considerar soluciones o mejoras y se deben hacer comprobaciones periódicas para asegurar que el riesgo aún es aceptable. </v>
      </c>
      <c r="W111" s="52" t="s">
        <v>118</v>
      </c>
      <c r="X111" s="104"/>
      <c r="Y111" s="104"/>
      <c r="Z111" s="104"/>
      <c r="AA111" s="104"/>
      <c r="AB111" s="53" t="s">
        <v>518</v>
      </c>
      <c r="AC111" s="52" t="s">
        <v>117</v>
      </c>
      <c r="AD111" s="44" t="s">
        <v>320</v>
      </c>
      <c r="AE111" s="44" t="s">
        <v>527</v>
      </c>
      <c r="AF111" s="44" t="s">
        <v>320</v>
      </c>
      <c r="AG111" s="44" t="s">
        <v>681</v>
      </c>
      <c r="AH111" s="44" t="s">
        <v>320</v>
      </c>
      <c r="AI111" s="238">
        <v>6</v>
      </c>
      <c r="AJ111" s="238"/>
      <c r="AK111" s="239">
        <f t="shared" si="19"/>
        <v>0</v>
      </c>
      <c r="AL111" s="209"/>
      <c r="AM111" s="111" t="s">
        <v>292</v>
      </c>
    </row>
    <row r="112" spans="1:39" ht="101.1" customHeight="1" thickBot="1">
      <c r="A112" s="143">
        <v>114</v>
      </c>
      <c r="B112" s="139" t="s">
        <v>503</v>
      </c>
      <c r="C112" s="139" t="s">
        <v>9</v>
      </c>
      <c r="D112" s="144" t="s">
        <v>513</v>
      </c>
      <c r="E112" s="329"/>
      <c r="F112" s="136" t="s">
        <v>117</v>
      </c>
      <c r="G112" s="112" t="s">
        <v>307</v>
      </c>
      <c r="H112" s="112" t="s">
        <v>207</v>
      </c>
      <c r="I112" s="112" t="s">
        <v>516</v>
      </c>
      <c r="J112" s="137" t="s">
        <v>519</v>
      </c>
      <c r="K112" s="112" t="s">
        <v>524</v>
      </c>
      <c r="L112" s="112" t="s">
        <v>525</v>
      </c>
      <c r="M112" s="112" t="s">
        <v>376</v>
      </c>
      <c r="N112" s="147">
        <v>8</v>
      </c>
      <c r="O112" s="147">
        <v>2</v>
      </c>
      <c r="P112" s="147">
        <v>1</v>
      </c>
      <c r="Q112" s="147">
        <f t="shared" si="20"/>
        <v>2</v>
      </c>
      <c r="R112" s="147" t="str">
        <f t="shared" si="21"/>
        <v>Bajo</v>
      </c>
      <c r="S112" s="147">
        <v>10</v>
      </c>
      <c r="T112" s="147">
        <f t="shared" si="22"/>
        <v>20</v>
      </c>
      <c r="U112" s="147" t="str">
        <f t="shared" si="23"/>
        <v>IV</v>
      </c>
      <c r="V112" s="148" t="str">
        <f>VLOOKUP(U112,Criterios!$A$18:$E$21,3,FALSE)</f>
        <v xml:space="preserve">ACEPTABLE Mantener las medidas de control existentes, pero se deberían considerar soluciones o mejoras y se deben hacer comprobaciones periódicas para asegurar que el riesgo aún es aceptable. </v>
      </c>
      <c r="W112" s="113" t="s">
        <v>118</v>
      </c>
      <c r="X112" s="147"/>
      <c r="Y112" s="147"/>
      <c r="Z112" s="147"/>
      <c r="AA112" s="147"/>
      <c r="AB112" s="138" t="s">
        <v>408</v>
      </c>
      <c r="AC112" s="113" t="s">
        <v>117</v>
      </c>
      <c r="AD112" s="112" t="s">
        <v>320</v>
      </c>
      <c r="AE112" s="112" t="s">
        <v>320</v>
      </c>
      <c r="AF112" s="112" t="s">
        <v>320</v>
      </c>
      <c r="AG112" s="44" t="s">
        <v>658</v>
      </c>
      <c r="AH112" s="112" t="s">
        <v>320</v>
      </c>
      <c r="AI112" s="238">
        <v>5</v>
      </c>
      <c r="AJ112" s="238"/>
      <c r="AK112" s="239">
        <f t="shared" si="19"/>
        <v>0</v>
      </c>
      <c r="AL112" s="210"/>
      <c r="AM112" s="114" t="s">
        <v>292</v>
      </c>
    </row>
    <row r="113" spans="12:33" s="46" customFormat="1" ht="101.1" customHeight="1">
      <c r="L113" s="55"/>
      <c r="AG113" s="56"/>
    </row>
    <row r="114" spans="12:33" s="46" customFormat="1" ht="101.1" customHeight="1">
      <c r="L114" s="55"/>
      <c r="AG114" s="56"/>
    </row>
    <row r="115" spans="12:33" s="46" customFormat="1" ht="101.1" customHeight="1">
      <c r="L115" s="55"/>
      <c r="AG115" s="56"/>
    </row>
    <row r="116" spans="12:33" s="46" customFormat="1" ht="101.1" customHeight="1">
      <c r="L116" s="55"/>
      <c r="AG116" s="56"/>
    </row>
    <row r="117" spans="12:33" s="46" customFormat="1" ht="101.1" customHeight="1">
      <c r="L117" s="55"/>
      <c r="AG117" s="56"/>
    </row>
    <row r="118" spans="12:33" s="46" customFormat="1" ht="101.1" customHeight="1">
      <c r="L118" s="55"/>
      <c r="AG118" s="56"/>
    </row>
    <row r="119" spans="12:33" s="46" customFormat="1" ht="101.1" customHeight="1">
      <c r="L119" s="55"/>
      <c r="AG119" s="56"/>
    </row>
    <row r="120" spans="12:33" s="46" customFormat="1" ht="101.1" customHeight="1">
      <c r="L120" s="55"/>
      <c r="AG120" s="56"/>
    </row>
    <row r="121" spans="12:33" s="46" customFormat="1" ht="101.1" customHeight="1">
      <c r="L121" s="55"/>
      <c r="AG121" s="56"/>
    </row>
    <row r="122" spans="12:33" s="46" customFormat="1" ht="101.1" customHeight="1">
      <c r="L122" s="55"/>
      <c r="AG122" s="56"/>
    </row>
    <row r="123" spans="12:33" s="46" customFormat="1" ht="101.1" customHeight="1">
      <c r="L123" s="55"/>
      <c r="AG123" s="56"/>
    </row>
    <row r="124" spans="12:33" s="46" customFormat="1" ht="101.1" customHeight="1">
      <c r="L124" s="55"/>
      <c r="AG124" s="56"/>
    </row>
    <row r="125" spans="12:33" s="46" customFormat="1" ht="101.1" customHeight="1">
      <c r="L125" s="55"/>
      <c r="AG125" s="56"/>
    </row>
    <row r="126" spans="12:33" s="46" customFormat="1" ht="101.1" customHeight="1">
      <c r="L126" s="55"/>
      <c r="AG126" s="56"/>
    </row>
    <row r="127" spans="12:33" s="46" customFormat="1" ht="101.1" customHeight="1">
      <c r="L127" s="55"/>
      <c r="AG127" s="56"/>
    </row>
    <row r="128" spans="12:33" s="46" customFormat="1" ht="101.1" customHeight="1">
      <c r="L128" s="55"/>
      <c r="AG128" s="56"/>
    </row>
    <row r="129" spans="12:33" s="46" customFormat="1" ht="101.1" customHeight="1">
      <c r="L129" s="55"/>
      <c r="AG129" s="56"/>
    </row>
    <row r="130" spans="12:33" s="46" customFormat="1" ht="101.1" customHeight="1">
      <c r="L130" s="55"/>
      <c r="AG130" s="56"/>
    </row>
    <row r="131" spans="12:33" s="46" customFormat="1" ht="101.1" customHeight="1">
      <c r="L131" s="55"/>
      <c r="AG131" s="56"/>
    </row>
    <row r="132" spans="12:33" s="46" customFormat="1" ht="101.1" customHeight="1">
      <c r="L132" s="55"/>
      <c r="AG132" s="56"/>
    </row>
    <row r="133" spans="12:33" s="46" customFormat="1" ht="101.1" customHeight="1">
      <c r="L133" s="55"/>
      <c r="AG133" s="56"/>
    </row>
    <row r="134" spans="12:33" s="46" customFormat="1" ht="101.1" customHeight="1">
      <c r="L134" s="55"/>
      <c r="AG134" s="56"/>
    </row>
    <row r="135" spans="12:33" s="46" customFormat="1" ht="101.1" customHeight="1">
      <c r="L135" s="55"/>
      <c r="AG135" s="56"/>
    </row>
    <row r="136" spans="12:33" s="46" customFormat="1" ht="101.1" customHeight="1">
      <c r="L136" s="55"/>
      <c r="AG136" s="56"/>
    </row>
    <row r="137" spans="12:33" s="46" customFormat="1" ht="101.1" customHeight="1">
      <c r="L137" s="55"/>
      <c r="AG137" s="56"/>
    </row>
    <row r="138" spans="12:33" s="46" customFormat="1" ht="101.1" customHeight="1">
      <c r="L138" s="55"/>
      <c r="AG138" s="56"/>
    </row>
    <row r="139" spans="12:33" s="46" customFormat="1" ht="101.1" customHeight="1">
      <c r="L139" s="55"/>
      <c r="AG139" s="56"/>
    </row>
    <row r="140" spans="12:33" s="46" customFormat="1" ht="101.1" customHeight="1">
      <c r="L140" s="55"/>
      <c r="AG140" s="56"/>
    </row>
    <row r="141" spans="12:33" s="46" customFormat="1" ht="101.1" customHeight="1">
      <c r="L141" s="55"/>
      <c r="AG141" s="56"/>
    </row>
    <row r="142" spans="12:33" s="46" customFormat="1" ht="101.1" customHeight="1">
      <c r="L142" s="55"/>
      <c r="AG142" s="56"/>
    </row>
    <row r="143" spans="12:33" s="46" customFormat="1" ht="101.1" customHeight="1">
      <c r="L143" s="55"/>
      <c r="AG143" s="56"/>
    </row>
    <row r="144" spans="12:33" s="46" customFormat="1" ht="101.1" customHeight="1">
      <c r="L144" s="55"/>
      <c r="AG144" s="56"/>
    </row>
    <row r="145" spans="12:33" s="46" customFormat="1" ht="101.1" customHeight="1">
      <c r="L145" s="55"/>
      <c r="AG145" s="56"/>
    </row>
    <row r="146" spans="12:33" s="46" customFormat="1" ht="101.1" customHeight="1">
      <c r="L146" s="55"/>
      <c r="AG146" s="56"/>
    </row>
    <row r="147" spans="12:33" s="46" customFormat="1" ht="101.1" customHeight="1">
      <c r="L147" s="55"/>
      <c r="AG147" s="56"/>
    </row>
    <row r="148" spans="12:33" s="46" customFormat="1" ht="101.1" customHeight="1">
      <c r="L148" s="55"/>
      <c r="AG148" s="56"/>
    </row>
    <row r="149" spans="12:33" s="46" customFormat="1" ht="101.1" customHeight="1">
      <c r="L149" s="55"/>
      <c r="AG149" s="56"/>
    </row>
    <row r="150" spans="12:33" s="46" customFormat="1" ht="101.1" customHeight="1">
      <c r="L150" s="55"/>
      <c r="AG150" s="56"/>
    </row>
    <row r="151" spans="12:33" s="46" customFormat="1" ht="101.1" customHeight="1">
      <c r="L151" s="55"/>
      <c r="AG151" s="56"/>
    </row>
    <row r="152" spans="12:33" s="46" customFormat="1" ht="101.1" customHeight="1">
      <c r="L152" s="55"/>
      <c r="AG152" s="56"/>
    </row>
    <row r="153" spans="12:33" s="46" customFormat="1" ht="101.1" customHeight="1">
      <c r="L153" s="55"/>
      <c r="AG153" s="56"/>
    </row>
    <row r="154" spans="12:33" s="46" customFormat="1" ht="101.1" customHeight="1">
      <c r="L154" s="55"/>
      <c r="AG154" s="56"/>
    </row>
    <row r="155" spans="12:33" s="46" customFormat="1" ht="101.1" customHeight="1">
      <c r="L155" s="55"/>
      <c r="AG155" s="56"/>
    </row>
    <row r="156" spans="12:33" s="46" customFormat="1" ht="101.1" customHeight="1">
      <c r="L156" s="55"/>
      <c r="AG156" s="56"/>
    </row>
    <row r="157" spans="12:33" s="46" customFormat="1" ht="101.1" customHeight="1">
      <c r="L157" s="55"/>
      <c r="AG157" s="56"/>
    </row>
    <row r="158" spans="12:33" s="46" customFormat="1" ht="101.1" customHeight="1">
      <c r="L158" s="55"/>
      <c r="AG158" s="56"/>
    </row>
    <row r="159" spans="12:33" s="46" customFormat="1" ht="101.1" customHeight="1">
      <c r="L159" s="55"/>
      <c r="AG159" s="56"/>
    </row>
    <row r="160" spans="12:33" s="46" customFormat="1" ht="101.1" customHeight="1">
      <c r="L160" s="55"/>
      <c r="AG160" s="56"/>
    </row>
    <row r="161" spans="12:33" s="46" customFormat="1" ht="101.1" customHeight="1">
      <c r="L161" s="55"/>
      <c r="AG161" s="56"/>
    </row>
    <row r="162" spans="12:33" s="46" customFormat="1" ht="101.1" customHeight="1">
      <c r="L162" s="55"/>
      <c r="AG162" s="56"/>
    </row>
    <row r="163" spans="12:33" s="46" customFormat="1" ht="101.1" customHeight="1">
      <c r="L163" s="55"/>
      <c r="AG163" s="56"/>
    </row>
    <row r="164" spans="12:33" s="46" customFormat="1" ht="101.1" customHeight="1">
      <c r="L164" s="55"/>
      <c r="AG164" s="56"/>
    </row>
    <row r="165" spans="12:33" s="46" customFormat="1" ht="101.1" customHeight="1">
      <c r="L165" s="55"/>
      <c r="AG165" s="56"/>
    </row>
    <row r="166" spans="12:33" s="46" customFormat="1" ht="101.1" customHeight="1">
      <c r="L166" s="55"/>
      <c r="AG166" s="56"/>
    </row>
    <row r="167" spans="12:33" s="46" customFormat="1" ht="101.1" customHeight="1">
      <c r="L167" s="55"/>
      <c r="AG167" s="56"/>
    </row>
    <row r="168" spans="12:33" s="46" customFormat="1" ht="101.1" customHeight="1">
      <c r="L168" s="55"/>
      <c r="AG168" s="56"/>
    </row>
    <row r="169" spans="12:33" s="46" customFormat="1" ht="101.1" customHeight="1">
      <c r="L169" s="55"/>
      <c r="AG169" s="56"/>
    </row>
    <row r="170" spans="12:33" s="46" customFormat="1" ht="101.1" customHeight="1">
      <c r="L170" s="55"/>
      <c r="AG170" s="56"/>
    </row>
    <row r="171" spans="12:33" s="46" customFormat="1" ht="101.1" customHeight="1">
      <c r="L171" s="55"/>
      <c r="AG171" s="56"/>
    </row>
    <row r="172" spans="12:33" s="46" customFormat="1" ht="101.1" customHeight="1">
      <c r="L172" s="55"/>
      <c r="AG172" s="56"/>
    </row>
    <row r="173" spans="12:33" s="46" customFormat="1" ht="101.1" customHeight="1">
      <c r="L173" s="55"/>
      <c r="AG173" s="56"/>
    </row>
    <row r="174" spans="12:33" s="46" customFormat="1" ht="101.1" customHeight="1">
      <c r="L174" s="55"/>
      <c r="AG174" s="56"/>
    </row>
    <row r="175" spans="12:33" s="46" customFormat="1" ht="101.1" customHeight="1">
      <c r="L175" s="55"/>
      <c r="AG175" s="56"/>
    </row>
    <row r="176" spans="12:33" s="46" customFormat="1" ht="101.1" customHeight="1">
      <c r="L176" s="55"/>
      <c r="AG176" s="56"/>
    </row>
    <row r="177" spans="12:33" s="46" customFormat="1" ht="101.1" customHeight="1">
      <c r="L177" s="55"/>
      <c r="AG177" s="56"/>
    </row>
    <row r="178" spans="12:33" s="46" customFormat="1" ht="101.1" customHeight="1">
      <c r="L178" s="55"/>
      <c r="AG178" s="56"/>
    </row>
    <row r="179" spans="12:33" s="46" customFormat="1" ht="101.1" customHeight="1">
      <c r="L179" s="55"/>
      <c r="AG179" s="56"/>
    </row>
    <row r="180" spans="12:33" s="46" customFormat="1" ht="101.1" customHeight="1">
      <c r="L180" s="55"/>
      <c r="AG180" s="56"/>
    </row>
    <row r="181" spans="12:33" s="46" customFormat="1" ht="101.1" customHeight="1">
      <c r="L181" s="55"/>
      <c r="AG181" s="56"/>
    </row>
    <row r="182" spans="12:33" s="46" customFormat="1" ht="101.1" customHeight="1">
      <c r="L182" s="55"/>
      <c r="AG182" s="56"/>
    </row>
    <row r="183" spans="12:33" s="46" customFormat="1" ht="101.1" customHeight="1">
      <c r="L183" s="55"/>
      <c r="AG183" s="56"/>
    </row>
    <row r="184" spans="12:33" s="46" customFormat="1" ht="101.1" customHeight="1">
      <c r="L184" s="55"/>
      <c r="AG184" s="56"/>
    </row>
    <row r="185" spans="12:33" s="46" customFormat="1" ht="101.1" customHeight="1">
      <c r="L185" s="55"/>
      <c r="AG185" s="56"/>
    </row>
    <row r="186" spans="12:33" s="46" customFormat="1" ht="101.1" customHeight="1">
      <c r="L186" s="55"/>
      <c r="AG186" s="56"/>
    </row>
    <row r="187" spans="12:33" s="46" customFormat="1" ht="101.1" customHeight="1">
      <c r="L187" s="55"/>
      <c r="AG187" s="56"/>
    </row>
    <row r="188" spans="12:33" s="46" customFormat="1" ht="101.1" customHeight="1">
      <c r="L188" s="55"/>
      <c r="AG188" s="56"/>
    </row>
    <row r="189" spans="12:33" s="46" customFormat="1" ht="101.1" customHeight="1">
      <c r="L189" s="55"/>
      <c r="AG189" s="56"/>
    </row>
    <row r="190" spans="12:33" s="46" customFormat="1" ht="101.1" customHeight="1">
      <c r="L190" s="55"/>
      <c r="AG190" s="56"/>
    </row>
    <row r="191" spans="12:33" s="46" customFormat="1" ht="101.1" customHeight="1">
      <c r="L191" s="55"/>
      <c r="AG191" s="56"/>
    </row>
    <row r="192" spans="12:33" s="46" customFormat="1" ht="101.1" customHeight="1">
      <c r="L192" s="55"/>
      <c r="AG192" s="56"/>
    </row>
    <row r="193" spans="12:33" s="46" customFormat="1" ht="101.1" customHeight="1">
      <c r="L193" s="55"/>
      <c r="AG193" s="56"/>
    </row>
    <row r="194" spans="12:33" s="46" customFormat="1" ht="101.1" customHeight="1">
      <c r="L194" s="55"/>
      <c r="AG194" s="56"/>
    </row>
    <row r="195" spans="12:33" s="46" customFormat="1" ht="101.1" customHeight="1">
      <c r="L195" s="55"/>
      <c r="AG195" s="56"/>
    </row>
    <row r="196" spans="12:33" s="46" customFormat="1" ht="101.1" customHeight="1">
      <c r="L196" s="55"/>
      <c r="AG196" s="56"/>
    </row>
    <row r="197" spans="12:33" s="46" customFormat="1" ht="101.1" customHeight="1">
      <c r="L197" s="55"/>
      <c r="AG197" s="56"/>
    </row>
    <row r="198" spans="12:33" s="46" customFormat="1" ht="101.1" customHeight="1">
      <c r="L198" s="55"/>
      <c r="AG198" s="56"/>
    </row>
    <row r="199" spans="12:33" s="46" customFormat="1" ht="101.1" customHeight="1">
      <c r="L199" s="55"/>
      <c r="AG199" s="56"/>
    </row>
    <row r="200" spans="12:33" s="46" customFormat="1" ht="101.1" customHeight="1">
      <c r="L200" s="55"/>
      <c r="AG200" s="56"/>
    </row>
    <row r="201" spans="12:33" s="46" customFormat="1" ht="101.1" customHeight="1">
      <c r="L201" s="55"/>
      <c r="AG201" s="56"/>
    </row>
    <row r="202" spans="12:33" s="46" customFormat="1" ht="101.1" customHeight="1">
      <c r="L202" s="55"/>
      <c r="AG202" s="56"/>
    </row>
    <row r="203" spans="12:33" s="46" customFormat="1" ht="101.1" customHeight="1">
      <c r="L203" s="55"/>
      <c r="AG203" s="56"/>
    </row>
    <row r="204" spans="12:33" s="46" customFormat="1" ht="101.1" customHeight="1">
      <c r="L204" s="55"/>
      <c r="AG204" s="56"/>
    </row>
    <row r="205" spans="12:33" s="46" customFormat="1" ht="101.1" customHeight="1">
      <c r="L205" s="55"/>
      <c r="AG205" s="56"/>
    </row>
    <row r="206" spans="12:33" s="46" customFormat="1" ht="101.1" customHeight="1">
      <c r="L206" s="55"/>
      <c r="AG206" s="56"/>
    </row>
    <row r="207" spans="12:33" s="46" customFormat="1" ht="101.1" customHeight="1">
      <c r="L207" s="55"/>
      <c r="AG207" s="56"/>
    </row>
    <row r="208" spans="12:33" s="46" customFormat="1" ht="101.1" customHeight="1">
      <c r="L208" s="55"/>
      <c r="AG208" s="56"/>
    </row>
    <row r="209" spans="12:33" s="46" customFormat="1" ht="101.1" customHeight="1">
      <c r="L209" s="55"/>
      <c r="AG209" s="56"/>
    </row>
    <row r="210" spans="12:33" s="46" customFormat="1" ht="101.1" customHeight="1">
      <c r="L210" s="55"/>
      <c r="AG210" s="56"/>
    </row>
    <row r="211" spans="12:33" s="46" customFormat="1" ht="101.1" customHeight="1">
      <c r="L211" s="55"/>
      <c r="AG211" s="56"/>
    </row>
    <row r="212" spans="12:33" s="46" customFormat="1" ht="101.1" customHeight="1">
      <c r="L212" s="55"/>
      <c r="AG212" s="56"/>
    </row>
    <row r="213" spans="12:33" s="46" customFormat="1" ht="101.1" customHeight="1">
      <c r="L213" s="55"/>
      <c r="AG213" s="56"/>
    </row>
    <row r="214" spans="12:33" s="46" customFormat="1" ht="101.1" customHeight="1">
      <c r="L214" s="55"/>
      <c r="AG214" s="56"/>
    </row>
    <row r="215" spans="12:33" s="46" customFormat="1" ht="101.1" customHeight="1">
      <c r="L215" s="55"/>
      <c r="AG215" s="56"/>
    </row>
    <row r="216" spans="12:33" s="46" customFormat="1" ht="101.1" customHeight="1">
      <c r="L216" s="55"/>
      <c r="AG216" s="56"/>
    </row>
    <row r="217" spans="12:33" s="46" customFormat="1" ht="101.1" customHeight="1">
      <c r="L217" s="55"/>
      <c r="AG217" s="56"/>
    </row>
    <row r="218" spans="12:33" s="46" customFormat="1" ht="101.1" customHeight="1">
      <c r="L218" s="55"/>
      <c r="AG218" s="56"/>
    </row>
    <row r="219" spans="12:33" s="46" customFormat="1" ht="101.1" customHeight="1">
      <c r="L219" s="55"/>
      <c r="AG219" s="56"/>
    </row>
    <row r="220" spans="12:33" s="46" customFormat="1" ht="101.1" customHeight="1">
      <c r="L220" s="55"/>
      <c r="AG220" s="56"/>
    </row>
    <row r="221" spans="12:33" s="46" customFormat="1" ht="101.1" customHeight="1">
      <c r="L221" s="55"/>
      <c r="AG221" s="56"/>
    </row>
    <row r="222" spans="12:33" s="46" customFormat="1" ht="101.1" customHeight="1">
      <c r="L222" s="55"/>
      <c r="AG222" s="56"/>
    </row>
    <row r="223" spans="12:33" s="46" customFormat="1" ht="101.1" customHeight="1">
      <c r="L223" s="55"/>
      <c r="AG223" s="56"/>
    </row>
    <row r="224" spans="12:33" s="46" customFormat="1" ht="101.1" customHeight="1">
      <c r="L224" s="55"/>
      <c r="AG224" s="56"/>
    </row>
    <row r="225" spans="12:33" s="46" customFormat="1" ht="101.1" customHeight="1">
      <c r="L225" s="55"/>
      <c r="AG225" s="56"/>
    </row>
    <row r="226" spans="12:33" s="46" customFormat="1" ht="101.1" customHeight="1">
      <c r="L226" s="55"/>
      <c r="AG226" s="56"/>
    </row>
    <row r="227" spans="12:33" s="46" customFormat="1" ht="101.1" customHeight="1">
      <c r="L227" s="55"/>
      <c r="AG227" s="56"/>
    </row>
    <row r="228" spans="12:33" s="46" customFormat="1" ht="101.1" customHeight="1">
      <c r="L228" s="55"/>
      <c r="AG228" s="56"/>
    </row>
    <row r="229" spans="12:33" s="46" customFormat="1" ht="101.1" customHeight="1">
      <c r="L229" s="55"/>
      <c r="AG229" s="56"/>
    </row>
    <row r="230" spans="12:33" s="46" customFormat="1" ht="101.1" customHeight="1">
      <c r="L230" s="55"/>
      <c r="AG230" s="56"/>
    </row>
    <row r="231" spans="12:33" s="46" customFormat="1" ht="101.1" customHeight="1">
      <c r="L231" s="55"/>
      <c r="AG231" s="56"/>
    </row>
    <row r="232" spans="12:33" s="46" customFormat="1" ht="101.1" customHeight="1">
      <c r="L232" s="55"/>
      <c r="AG232" s="56"/>
    </row>
    <row r="233" spans="12:33" s="46" customFormat="1" ht="101.1" customHeight="1">
      <c r="L233" s="55"/>
      <c r="AG233" s="56"/>
    </row>
    <row r="234" spans="12:33" s="46" customFormat="1" ht="101.1" customHeight="1">
      <c r="L234" s="55"/>
      <c r="AG234" s="56"/>
    </row>
    <row r="235" spans="12:33" s="46" customFormat="1" ht="101.1" customHeight="1">
      <c r="L235" s="55"/>
      <c r="AG235" s="56"/>
    </row>
    <row r="236" spans="12:33" s="46" customFormat="1" ht="101.1" customHeight="1">
      <c r="L236" s="55"/>
      <c r="AG236" s="56"/>
    </row>
    <row r="237" spans="12:33" s="46" customFormat="1" ht="101.1" customHeight="1">
      <c r="L237" s="55"/>
      <c r="AG237" s="56"/>
    </row>
    <row r="238" spans="12:33" s="46" customFormat="1" ht="101.1" customHeight="1">
      <c r="L238" s="55"/>
      <c r="AG238" s="56"/>
    </row>
    <row r="239" spans="12:33" s="46" customFormat="1" ht="101.1" customHeight="1">
      <c r="L239" s="55"/>
      <c r="AG239" s="56"/>
    </row>
    <row r="240" spans="12:33" s="46" customFormat="1" ht="101.1" customHeight="1">
      <c r="L240" s="55"/>
      <c r="AG240" s="56"/>
    </row>
    <row r="241" spans="12:33" s="46" customFormat="1" ht="101.1" customHeight="1">
      <c r="L241" s="55"/>
      <c r="AG241" s="56"/>
    </row>
    <row r="242" spans="12:33" s="46" customFormat="1" ht="101.1" customHeight="1">
      <c r="L242" s="55"/>
      <c r="AG242" s="56"/>
    </row>
    <row r="243" spans="12:33" s="46" customFormat="1" ht="101.1" customHeight="1">
      <c r="L243" s="55"/>
      <c r="AG243" s="56"/>
    </row>
    <row r="244" spans="12:33" s="46" customFormat="1" ht="101.1" customHeight="1">
      <c r="L244" s="55"/>
      <c r="AG244" s="56"/>
    </row>
    <row r="245" spans="12:33" s="46" customFormat="1" ht="101.1" customHeight="1">
      <c r="L245" s="55"/>
      <c r="AG245" s="56"/>
    </row>
    <row r="246" spans="12:33" s="46" customFormat="1" ht="101.1" customHeight="1">
      <c r="L246" s="55"/>
      <c r="AG246" s="56"/>
    </row>
    <row r="247" spans="12:33" s="46" customFormat="1" ht="101.1" customHeight="1">
      <c r="L247" s="55"/>
      <c r="AG247" s="56"/>
    </row>
    <row r="248" spans="12:33" s="46" customFormat="1" ht="101.1" customHeight="1">
      <c r="L248" s="55"/>
      <c r="AG248" s="56"/>
    </row>
    <row r="249" spans="12:33" s="46" customFormat="1" ht="101.1" customHeight="1">
      <c r="L249" s="55"/>
      <c r="AG249" s="56"/>
    </row>
    <row r="250" spans="12:33" s="46" customFormat="1" ht="101.1" customHeight="1">
      <c r="L250" s="55"/>
      <c r="AG250" s="56"/>
    </row>
    <row r="251" spans="12:33" s="46" customFormat="1" ht="101.1" customHeight="1">
      <c r="L251" s="55"/>
      <c r="AG251" s="56"/>
    </row>
    <row r="252" spans="12:33" s="46" customFormat="1" ht="101.1" customHeight="1">
      <c r="L252" s="55"/>
      <c r="AG252" s="56"/>
    </row>
  </sheetData>
  <mergeCells count="19">
    <mergeCell ref="A4:AM4"/>
    <mergeCell ref="A1:D3"/>
    <mergeCell ref="E1:AF3"/>
    <mergeCell ref="AH1:AM1"/>
    <mergeCell ref="AH2:AM2"/>
    <mergeCell ref="AH3:AM3"/>
    <mergeCell ref="A5:D5"/>
    <mergeCell ref="E5:J5"/>
    <mergeCell ref="A6:E6"/>
    <mergeCell ref="G6:J6"/>
    <mergeCell ref="K6:M6"/>
    <mergeCell ref="E86:E108"/>
    <mergeCell ref="E109:E112"/>
    <mergeCell ref="X6:AC6"/>
    <mergeCell ref="AD6:AM6"/>
    <mergeCell ref="E8:E31"/>
    <mergeCell ref="E32:E59"/>
    <mergeCell ref="E60:E85"/>
    <mergeCell ref="N6:V6"/>
  </mergeCells>
  <conditionalFormatting sqref="Q8:S112">
    <cfRule type="expression" dxfId="23" priority="1">
      <formula>$R8="Muy Alto"</formula>
    </cfRule>
    <cfRule type="expression" dxfId="22" priority="2">
      <formula>$R8="Alto"</formula>
    </cfRule>
    <cfRule type="expression" dxfId="21" priority="3">
      <formula>$R8="Medio"</formula>
    </cfRule>
    <cfRule type="expression" dxfId="20" priority="4">
      <formula>$R8="Bajo"</formula>
    </cfRule>
  </conditionalFormatting>
  <conditionalFormatting sqref="T8:V112">
    <cfRule type="expression" dxfId="19" priority="5">
      <formula>$U8="IV"</formula>
    </cfRule>
    <cfRule type="expression" dxfId="18" priority="6">
      <formula>$U8="III"</formula>
    </cfRule>
    <cfRule type="expression" dxfId="17" priority="7">
      <formula>$U8="II"</formula>
    </cfRule>
    <cfRule type="expression" dxfId="16" priority="8">
      <formula>$U8="I"</formula>
    </cfRule>
  </conditionalFormatting>
  <dataValidations count="3">
    <dataValidation type="list" allowBlank="1" showInputMessage="1" showErrorMessage="1" sqref="H50:H53 H77:H80 H100:H103 H110 H23:H25" xr:uid="{00000000-0002-0000-0400-000000000000}">
      <formula1>Locativo</formula1>
    </dataValidation>
    <dataValidation type="list" allowBlank="1" showInputMessage="1" showErrorMessage="1" sqref="H22 H49 H76 H99" xr:uid="{00000000-0002-0000-0400-000001000000}">
      <formula1>INDIRECT(#REF!)</formula1>
    </dataValidation>
    <dataValidation type="list" allowBlank="1" showInputMessage="1" showErrorMessage="1" sqref="G76:G112 G8:G20 G22:G47 G49:G74" xr:uid="{00000000-0002-0000-0400-000002000000}">
      <formula1>Peligros</formula1>
    </dataValidation>
  </dataValidations>
  <pageMargins left="0.70866141732283472" right="0.70866141732283472" top="0.74803149606299213" bottom="0.74803149606299213" header="0.31496062992125984" footer="0.51181102362204722"/>
  <pageSetup paperSize="5" scale="33" orientation="landscape" r:id="rId1"/>
  <headerFooter>
    <oddFooter>&amp;R&amp;9Elaborado por : 
Ingeniero Cesar Martínez 
LSO Res 2133 -28/02/2017</oddFooter>
  </headerFooter>
  <drawing r:id="rId2"/>
  <legacyDrawing r:id="rId3"/>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400-000003000000}">
          <x14:formula1>
            <xm:f>Parametros!$N$5:$N$14</xm:f>
          </x14:formula1>
          <xm:sqref>H30:H31 H58:H59 H84:H85 H107:H108 H112</xm:sqref>
        </x14:dataValidation>
        <x14:dataValidation type="list" allowBlank="1" showInputMessage="1" showErrorMessage="1" xr:uid="{00000000-0002-0000-0400-000004000000}">
          <x14:formula1>
            <xm:f>Parametros!$L$5:$L$7</xm:f>
          </x14:formula1>
          <xm:sqref>H28:H29 H56:H57 H82:H83 H105:H106</xm:sqref>
        </x14:dataValidation>
        <x14:dataValidation type="list" allowBlank="1" showInputMessage="1" showErrorMessage="1" xr:uid="{00000000-0002-0000-0400-000005000000}">
          <x14:formula1>
            <xm:f>Parametros!$K$5:$K$8</xm:f>
          </x14:formula1>
          <xm:sqref>H27 H55</xm:sqref>
        </x14:dataValidation>
        <x14:dataValidation type="list" allowBlank="1" showInputMessage="1" showErrorMessage="1" xr:uid="{00000000-0002-0000-0400-000006000000}">
          <x14:formula1>
            <xm:f>Parametros!$J$5:$J$7</xm:f>
          </x14:formula1>
          <xm:sqref>H26 H54 H81 H104 H111</xm:sqref>
        </x14:dataValidation>
        <x14:dataValidation type="list" allowBlank="1" showInputMessage="1" showErrorMessage="1" xr:uid="{00000000-0002-0000-0400-000007000000}">
          <x14:formula1>
            <xm:f>Parametros!$G$5:$G$11</xm:f>
          </x14:formula1>
          <xm:sqref>H21 H48 H75</xm:sqref>
        </x14:dataValidation>
        <x14:dataValidation type="list" allowBlank="1" showInputMessage="1" showErrorMessage="1" xr:uid="{00000000-0002-0000-0400-000008000000}">
          <x14:formula1>
            <xm:f>Parametros!$A$5:$A$18</xm:f>
          </x14:formula1>
          <xm:sqref>G21 G48 G75</xm:sqref>
        </x14:dataValidation>
        <x14:dataValidation type="list" allowBlank="1" showInputMessage="1" showErrorMessage="1" xr:uid="{00000000-0002-0000-0400-000009000000}">
          <x14:formula1>
            <xm:f>Parametros!$F$5:$F$13</xm:f>
          </x14:formula1>
          <xm:sqref>H18:H20 H71:H74 H97:H98 H45:H47</xm:sqref>
        </x14:dataValidation>
        <x14:dataValidation type="list" allowBlank="1" showInputMessage="1" showErrorMessage="1" xr:uid="{00000000-0002-0000-0400-00000A000000}">
          <x14:formula1>
            <xm:f>Parametros!$E$5:$E$10</xm:f>
          </x14:formula1>
          <xm:sqref>H13:H17 H40:H44 H66:H70 H92:H96</xm:sqref>
        </x14:dataValidation>
        <x14:dataValidation type="list" allowBlank="1" showInputMessage="1" showErrorMessage="1" xr:uid="{00000000-0002-0000-0400-00000B000000}">
          <x14:formula1>
            <xm:f>Parametros!$D$5:$D$11</xm:f>
          </x14:formula1>
          <xm:sqref>H91 H39 H64:H65</xm:sqref>
        </x14:dataValidation>
        <x14:dataValidation type="list" allowBlank="1" showInputMessage="1" showErrorMessage="1" xr:uid="{00000000-0002-0000-0400-00000C000000}">
          <x14:formula1>
            <xm:f>Parametros!$C$5:$C$12</xm:f>
          </x14:formula1>
          <xm:sqref>H35:H38 H88:H90 H10:H12 H62:H63</xm:sqref>
        </x14:dataValidation>
        <x14:dataValidation type="list" allowBlank="1" showInputMessage="1" showErrorMessage="1" xr:uid="{00000000-0002-0000-0400-00000D000000}">
          <x14:formula1>
            <xm:f>Parametros!$B$5:$B$13</xm:f>
          </x14:formula1>
          <xm:sqref>H8:H9 H32:H34 H60:H61 H86:H87 H109</xm:sqref>
        </x14:dataValidation>
        <x14:dataValidation type="list" allowBlank="1" showInputMessage="1" showErrorMessage="1" xr:uid="{00000000-0002-0000-0400-00000E000000}">
          <x14:formula1>
            <xm:f>Criterios!$A$31:$A$36</xm:f>
          </x14:formula1>
          <xm:sqref>X8:X112</xm:sqref>
        </x14:dataValidation>
        <x14:dataValidation type="list" allowBlank="1" showInputMessage="1" showErrorMessage="1" xr:uid="{00000000-0002-0000-0400-00000F000000}">
          <x14:formula1>
            <xm:f>Criterios!$H$11:$H$14</xm:f>
          </x14:formula1>
          <xm:sqref>S8:S112</xm:sqref>
        </x14:dataValidation>
        <x14:dataValidation type="list" allowBlank="1" showInputMessage="1" showErrorMessage="1" xr:uid="{00000000-0002-0000-0400-000010000000}">
          <x14:formula1>
            <xm:f>Criterios!$B$11:$B$14</xm:f>
          </x14:formula1>
          <xm:sqref>P8:P112</xm:sqref>
        </x14:dataValidation>
        <x14:dataValidation type="list" allowBlank="1" showInputMessage="1" showErrorMessage="1" xr:uid="{00000000-0002-0000-0400-000011000000}">
          <x14:formula1>
            <xm:f>Criterios!$B$4:$B$7</xm:f>
          </x14:formula1>
          <xm:sqref>O8:O112</xm:sqref>
        </x14:dataValidation>
        <x14:dataValidation type="list" allowBlank="1" showInputMessage="1" showErrorMessage="1" xr:uid="{00000000-0002-0000-0400-000012000000}">
          <x14:formula1>
            <xm:f>Parametros!$A$1:$A$2</xm:f>
          </x14:formula1>
          <xm:sqref>F8:F112 AC8:AC112 W8:W112</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M174"/>
  <sheetViews>
    <sheetView showGridLines="0" zoomScale="80" zoomScaleNormal="80" zoomScaleSheetLayoutView="30" workbookViewId="0">
      <selection activeCell="A4" sqref="A1:XFD1048576"/>
    </sheetView>
  </sheetViews>
  <sheetFormatPr baseColWidth="10" defaultColWidth="11.42578125" defaultRowHeight="15"/>
  <cols>
    <col min="1" max="1" width="8" style="46" customWidth="1"/>
    <col min="2" max="2" width="12.7109375" style="46" customWidth="1"/>
    <col min="3" max="3" width="14.7109375" style="46" customWidth="1"/>
    <col min="4" max="4" width="13.140625" style="46" customWidth="1"/>
    <col min="5" max="5" width="32" style="46" customWidth="1"/>
    <col min="6" max="6" width="12.28515625" style="46" customWidth="1"/>
    <col min="7" max="7" width="16" style="46" customWidth="1"/>
    <col min="8" max="8" width="20.140625" style="49" customWidth="1"/>
    <col min="9" max="10" width="21.28515625" style="46" customWidth="1"/>
    <col min="11" max="11" width="19.42578125" style="46" customWidth="1"/>
    <col min="12" max="12" width="19.5703125" style="55" customWidth="1"/>
    <col min="13" max="13" width="21.7109375" style="46" customWidth="1"/>
    <col min="14" max="14" width="11.42578125" style="47"/>
    <col min="15" max="16" width="11.42578125" style="46"/>
    <col min="17" max="21" width="13.42578125" style="46" customWidth="1"/>
    <col min="22" max="22" width="31.7109375" style="46" customWidth="1"/>
    <col min="23" max="23" width="15" style="46" customWidth="1"/>
    <col min="24" max="24" width="11.42578125" style="46"/>
    <col min="25" max="25" width="12.5703125" style="46" customWidth="1"/>
    <col min="26" max="27" width="11.42578125" style="46"/>
    <col min="28" max="28" width="17.140625" style="46" customWidth="1"/>
    <col min="29" max="29" width="15.5703125" style="46" customWidth="1"/>
    <col min="30" max="30" width="11.42578125" style="46"/>
    <col min="31" max="31" width="16.28515625" style="46" customWidth="1"/>
    <col min="32" max="32" width="24.7109375" style="46" customWidth="1"/>
    <col min="33" max="33" width="45.42578125" style="56" customWidth="1"/>
    <col min="34" max="34" width="25.5703125" style="46" customWidth="1"/>
    <col min="35" max="35" width="22.5703125" style="46" customWidth="1"/>
    <col min="36" max="36" width="27.5703125" style="46" customWidth="1"/>
    <col min="37" max="37" width="20" style="46" customWidth="1"/>
    <col min="38" max="38" width="22.42578125" style="46" customWidth="1"/>
    <col min="39" max="39" width="26.85546875" style="46" customWidth="1"/>
    <col min="40" max="16384" width="11.42578125" style="46"/>
  </cols>
  <sheetData>
    <row r="1" spans="1:39" ht="15.75">
      <c r="A1" s="374"/>
      <c r="B1" s="375"/>
      <c r="C1" s="375"/>
      <c r="D1" s="376"/>
      <c r="E1" s="383" t="s">
        <v>318</v>
      </c>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5"/>
      <c r="AG1" s="123" t="s">
        <v>315</v>
      </c>
      <c r="AH1" s="198">
        <v>43650</v>
      </c>
    </row>
    <row r="2" spans="1:39" ht="24" customHeight="1">
      <c r="A2" s="377"/>
      <c r="B2" s="378"/>
      <c r="C2" s="378"/>
      <c r="D2" s="379"/>
      <c r="E2" s="386"/>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8"/>
      <c r="AG2" s="124" t="s">
        <v>316</v>
      </c>
      <c r="AH2" s="199">
        <v>45628</v>
      </c>
    </row>
    <row r="3" spans="1:39" ht="16.5" thickBot="1">
      <c r="A3" s="380"/>
      <c r="B3" s="381"/>
      <c r="C3" s="381"/>
      <c r="D3" s="382"/>
      <c r="E3" s="389"/>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1"/>
      <c r="AG3" s="125" t="s">
        <v>317</v>
      </c>
      <c r="AH3" s="200">
        <v>8</v>
      </c>
    </row>
    <row r="4" spans="1:39" ht="15.75" thickBot="1">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row>
    <row r="5" spans="1:39" ht="27.75" customHeight="1" thickBot="1">
      <c r="A5" s="368" t="s">
        <v>319</v>
      </c>
      <c r="B5" s="369"/>
      <c r="C5" s="369"/>
      <c r="D5" s="370"/>
      <c r="E5" s="371" t="s">
        <v>528</v>
      </c>
      <c r="F5" s="372"/>
      <c r="G5" s="372"/>
      <c r="H5" s="372"/>
      <c r="I5" s="372"/>
      <c r="J5" s="373"/>
      <c r="N5" s="92"/>
      <c r="O5" s="92"/>
      <c r="P5" s="92"/>
      <c r="Q5" s="92"/>
      <c r="R5" s="92"/>
      <c r="S5" s="92"/>
      <c r="T5" s="92"/>
      <c r="U5" s="92"/>
      <c r="V5" s="92"/>
    </row>
    <row r="6" spans="1:39" ht="31.5" customHeight="1" thickBot="1">
      <c r="A6" s="347" t="s">
        <v>256</v>
      </c>
      <c r="B6" s="348"/>
      <c r="C6" s="348"/>
      <c r="D6" s="348"/>
      <c r="E6" s="349"/>
      <c r="F6" s="126" t="s">
        <v>2</v>
      </c>
      <c r="G6" s="353" t="s">
        <v>3</v>
      </c>
      <c r="H6" s="354"/>
      <c r="I6" s="354"/>
      <c r="J6" s="355"/>
      <c r="K6" s="342" t="s">
        <v>5</v>
      </c>
      <c r="L6" s="343"/>
      <c r="M6" s="343"/>
      <c r="N6" s="347" t="s">
        <v>257</v>
      </c>
      <c r="O6" s="348"/>
      <c r="P6" s="348"/>
      <c r="Q6" s="348"/>
      <c r="R6" s="348"/>
      <c r="S6" s="348"/>
      <c r="T6" s="348"/>
      <c r="U6" s="348"/>
      <c r="V6" s="349"/>
      <c r="W6" s="127" t="s">
        <v>258</v>
      </c>
      <c r="X6" s="350" t="s">
        <v>241</v>
      </c>
      <c r="Y6" s="351"/>
      <c r="Z6" s="351"/>
      <c r="AA6" s="351"/>
      <c r="AB6" s="351"/>
      <c r="AC6" s="352"/>
      <c r="AD6" s="399" t="s">
        <v>259</v>
      </c>
      <c r="AE6" s="400"/>
      <c r="AF6" s="400"/>
      <c r="AG6" s="400"/>
      <c r="AH6" s="400"/>
      <c r="AI6" s="400"/>
      <c r="AJ6" s="400"/>
      <c r="AK6" s="400"/>
      <c r="AL6" s="400"/>
      <c r="AM6" s="400"/>
    </row>
    <row r="7" spans="1:39" ht="66" customHeight="1" thickBot="1">
      <c r="A7" s="118" t="s">
        <v>464</v>
      </c>
      <c r="B7" s="116" t="s">
        <v>215</v>
      </c>
      <c r="C7" s="116" t="s">
        <v>0</v>
      </c>
      <c r="D7" s="116" t="s">
        <v>1</v>
      </c>
      <c r="E7" s="119" t="s">
        <v>260</v>
      </c>
      <c r="F7" s="128" t="s">
        <v>116</v>
      </c>
      <c r="G7" s="115" t="s">
        <v>128</v>
      </c>
      <c r="H7" s="116" t="s">
        <v>3</v>
      </c>
      <c r="I7" s="116" t="s">
        <v>261</v>
      </c>
      <c r="J7" s="117" t="s">
        <v>4</v>
      </c>
      <c r="K7" s="129" t="s">
        <v>6</v>
      </c>
      <c r="L7" s="130" t="s">
        <v>7</v>
      </c>
      <c r="M7" s="130" t="s">
        <v>8</v>
      </c>
      <c r="N7" s="120" t="s">
        <v>255</v>
      </c>
      <c r="O7" s="118" t="s">
        <v>12</v>
      </c>
      <c r="P7" s="116" t="s">
        <v>262</v>
      </c>
      <c r="Q7" s="116" t="s">
        <v>11</v>
      </c>
      <c r="R7" s="116" t="s">
        <v>263</v>
      </c>
      <c r="S7" s="116" t="s">
        <v>10</v>
      </c>
      <c r="T7" s="116" t="s">
        <v>264</v>
      </c>
      <c r="U7" s="119" t="s">
        <v>265</v>
      </c>
      <c r="V7" s="120" t="s">
        <v>219</v>
      </c>
      <c r="W7" s="131" t="s">
        <v>216</v>
      </c>
      <c r="X7" s="116" t="s">
        <v>112</v>
      </c>
      <c r="Y7" s="116" t="s">
        <v>113</v>
      </c>
      <c r="Z7" s="116" t="s">
        <v>114</v>
      </c>
      <c r="AA7" s="116" t="s">
        <v>115</v>
      </c>
      <c r="AB7" s="116" t="s">
        <v>14</v>
      </c>
      <c r="AC7" s="121" t="s">
        <v>15</v>
      </c>
      <c r="AD7" s="132" t="s">
        <v>266</v>
      </c>
      <c r="AE7" s="133" t="s">
        <v>298</v>
      </c>
      <c r="AF7" s="133" t="s">
        <v>465</v>
      </c>
      <c r="AG7" s="133" t="s">
        <v>466</v>
      </c>
      <c r="AH7" s="133" t="s">
        <v>267</v>
      </c>
      <c r="AI7" s="237" t="s">
        <v>628</v>
      </c>
      <c r="AJ7" s="237" t="s">
        <v>627</v>
      </c>
      <c r="AK7" s="237" t="s">
        <v>626</v>
      </c>
      <c r="AL7" s="237" t="s">
        <v>636</v>
      </c>
      <c r="AM7" s="237" t="s">
        <v>631</v>
      </c>
    </row>
    <row r="8" spans="1:39" ht="139.5" customHeight="1">
      <c r="A8" s="95">
        <v>1</v>
      </c>
      <c r="B8" s="96" t="s">
        <v>529</v>
      </c>
      <c r="C8" s="96" t="s">
        <v>9</v>
      </c>
      <c r="D8" s="100" t="s">
        <v>250</v>
      </c>
      <c r="E8" s="327" t="s">
        <v>504</v>
      </c>
      <c r="F8" s="105" t="s">
        <v>117</v>
      </c>
      <c r="G8" s="106" t="s">
        <v>119</v>
      </c>
      <c r="H8" s="107" t="s">
        <v>129</v>
      </c>
      <c r="I8" s="108" t="s">
        <v>596</v>
      </c>
      <c r="J8" s="134" t="s">
        <v>598</v>
      </c>
      <c r="K8" s="108" t="s">
        <v>701</v>
      </c>
      <c r="L8" s="108" t="s">
        <v>702</v>
      </c>
      <c r="M8" s="108" t="s">
        <v>703</v>
      </c>
      <c r="N8" s="109">
        <v>8</v>
      </c>
      <c r="O8" s="109">
        <v>2</v>
      </c>
      <c r="P8" s="109">
        <v>2</v>
      </c>
      <c r="Q8" s="109">
        <f t="shared" ref="Q8" si="0">O8*P8</f>
        <v>4</v>
      </c>
      <c r="R8" s="109" t="str">
        <f t="shared" ref="R8" si="1">IF(Q8&gt;23,"Muy Alto ",IF(Q8&gt;9,"Alto",IF(Q8&gt;5,"Medio","Bajo")))</f>
        <v>Bajo</v>
      </c>
      <c r="S8" s="109">
        <v>10</v>
      </c>
      <c r="T8" s="109">
        <f t="shared" ref="T8" si="2">Q8*S8</f>
        <v>40</v>
      </c>
      <c r="U8" s="109" t="str">
        <f t="shared" ref="U8" si="3">IF(T8&gt;501,"I",IF(T8&gt;149,"II",IF(T8&gt;39,"III","IV")))</f>
        <v>III</v>
      </c>
      <c r="V8" s="107" t="str">
        <f>VLOOKUP(U8,Criterios!$A$18:$E$21,3,FALSE)</f>
        <v>MEJORABLE Mejorar si es posible. Sería conveniente justificar la intervención y su rentabilidad.</v>
      </c>
      <c r="W8" s="109" t="s">
        <v>118</v>
      </c>
      <c r="X8" s="109" t="s">
        <v>230</v>
      </c>
      <c r="Y8" s="109"/>
      <c r="Z8" s="109"/>
      <c r="AA8" s="109"/>
      <c r="AB8" s="134" t="s">
        <v>597</v>
      </c>
      <c r="AC8" s="109" t="s">
        <v>117</v>
      </c>
      <c r="AD8" s="106" t="s">
        <v>320</v>
      </c>
      <c r="AE8" s="106" t="s">
        <v>320</v>
      </c>
      <c r="AF8" s="106" t="s">
        <v>320</v>
      </c>
      <c r="AG8" s="107" t="s">
        <v>704</v>
      </c>
      <c r="AH8" s="107" t="s">
        <v>630</v>
      </c>
      <c r="AI8" s="238">
        <v>2</v>
      </c>
      <c r="AJ8" s="238"/>
      <c r="AK8" s="239">
        <f>IFERROR(+AJ8/AI8,0)</f>
        <v>0</v>
      </c>
      <c r="AL8" s="206"/>
      <c r="AM8" s="207"/>
    </row>
    <row r="9" spans="1:39" ht="87" customHeight="1">
      <c r="A9" s="97">
        <f>+A8+1</f>
        <v>2</v>
      </c>
      <c r="B9" s="122" t="s">
        <v>529</v>
      </c>
      <c r="C9" s="122" t="s">
        <v>9</v>
      </c>
      <c r="D9" s="101" t="s">
        <v>250</v>
      </c>
      <c r="E9" s="328"/>
      <c r="F9" s="135" t="s">
        <v>117</v>
      </c>
      <c r="G9" s="54" t="s">
        <v>119</v>
      </c>
      <c r="H9" s="44" t="s">
        <v>130</v>
      </c>
      <c r="I9" s="43" t="s">
        <v>321</v>
      </c>
      <c r="J9" s="51" t="s">
        <v>322</v>
      </c>
      <c r="K9" s="43" t="s">
        <v>289</v>
      </c>
      <c r="L9" s="43" t="s">
        <v>323</v>
      </c>
      <c r="M9" s="43" t="s">
        <v>324</v>
      </c>
      <c r="N9" s="52">
        <v>8</v>
      </c>
      <c r="O9" s="52">
        <v>2</v>
      </c>
      <c r="P9" s="52">
        <v>3</v>
      </c>
      <c r="Q9" s="52">
        <f t="shared" ref="Q9:Q34" si="4">O9*P9</f>
        <v>6</v>
      </c>
      <c r="R9" s="52" t="str">
        <f t="shared" ref="R9:R34" si="5">IF(Q9&gt;23,"Muy Alto ",IF(Q9&gt;9,"Alto",IF(Q9&gt;5,"Medio","Bajo")))</f>
        <v>Medio</v>
      </c>
      <c r="S9" s="52">
        <v>10</v>
      </c>
      <c r="T9" s="52">
        <f t="shared" ref="T9:T34" si="6">Q9*S9</f>
        <v>60</v>
      </c>
      <c r="U9" s="52" t="str">
        <f t="shared" ref="U9:U34" si="7">IF(T9&gt;501,"I",IF(T9&gt;149,"II",IF(T9&gt;39,"III","IV")))</f>
        <v>III</v>
      </c>
      <c r="V9" s="44" t="str">
        <f>VLOOKUP(U9,Criterios!$A$18:$E$21,3,FALSE)</f>
        <v>MEJORABLE Mejorar si es posible. Sería conveniente justificar la intervención y su rentabilidad.</v>
      </c>
      <c r="W9" s="52" t="s">
        <v>118</v>
      </c>
      <c r="X9" s="52" t="s">
        <v>230</v>
      </c>
      <c r="Y9" s="52"/>
      <c r="Z9" s="52"/>
      <c r="AA9" s="52"/>
      <c r="AB9" s="53" t="s">
        <v>325</v>
      </c>
      <c r="AC9" s="52" t="s">
        <v>117</v>
      </c>
      <c r="AD9" s="44" t="s">
        <v>320</v>
      </c>
      <c r="AE9" s="44" t="s">
        <v>320</v>
      </c>
      <c r="AF9" s="44" t="s">
        <v>326</v>
      </c>
      <c r="AG9" s="44" t="s">
        <v>638</v>
      </c>
      <c r="AH9" s="44" t="s">
        <v>320</v>
      </c>
      <c r="AI9" s="238">
        <v>5</v>
      </c>
      <c r="AJ9" s="238"/>
      <c r="AK9" s="239">
        <f t="shared" ref="AK9:AK34" si="8">IFERROR(+AJ9/AI9,0)</f>
        <v>0</v>
      </c>
      <c r="AL9" s="206"/>
      <c r="AM9" s="207"/>
    </row>
    <row r="10" spans="1:39" ht="136.5" customHeight="1">
      <c r="A10" s="97">
        <f t="shared" ref="A10:A34" si="9">+A9+1</f>
        <v>3</v>
      </c>
      <c r="B10" s="122" t="s">
        <v>529</v>
      </c>
      <c r="C10" s="122" t="s">
        <v>9</v>
      </c>
      <c r="D10" s="101" t="s">
        <v>250</v>
      </c>
      <c r="E10" s="328"/>
      <c r="F10" s="135" t="s">
        <v>117</v>
      </c>
      <c r="G10" s="54" t="s">
        <v>122</v>
      </c>
      <c r="H10" s="44" t="s">
        <v>152</v>
      </c>
      <c r="I10" s="43" t="s">
        <v>616</v>
      </c>
      <c r="J10" s="51" t="s">
        <v>327</v>
      </c>
      <c r="K10" s="43" t="s">
        <v>328</v>
      </c>
      <c r="L10" s="43" t="s">
        <v>328</v>
      </c>
      <c r="M10" s="43" t="s">
        <v>637</v>
      </c>
      <c r="N10" s="52">
        <v>8</v>
      </c>
      <c r="O10" s="52">
        <v>2</v>
      </c>
      <c r="P10" s="52">
        <v>2</v>
      </c>
      <c r="Q10" s="52">
        <f t="shared" si="4"/>
        <v>4</v>
      </c>
      <c r="R10" s="52" t="str">
        <f t="shared" si="5"/>
        <v>Bajo</v>
      </c>
      <c r="S10" s="52">
        <v>10</v>
      </c>
      <c r="T10" s="52">
        <f t="shared" si="6"/>
        <v>40</v>
      </c>
      <c r="U10" s="52" t="str">
        <f t="shared" si="7"/>
        <v>III</v>
      </c>
      <c r="V10" s="44" t="str">
        <f>VLOOKUP(U10,Criterios!$A$18:$E$21,3,FALSE)</f>
        <v>MEJORABLE Mejorar si es posible. Sería conveniente justificar la intervención y su rentabilidad.</v>
      </c>
      <c r="W10" s="52" t="s">
        <v>118</v>
      </c>
      <c r="X10" s="52" t="s">
        <v>230</v>
      </c>
      <c r="Y10" s="52"/>
      <c r="Z10" s="52"/>
      <c r="AA10" s="52"/>
      <c r="AB10" s="53" t="s">
        <v>330</v>
      </c>
      <c r="AC10" s="52" t="s">
        <v>117</v>
      </c>
      <c r="AD10" s="44" t="s">
        <v>320</v>
      </c>
      <c r="AE10" s="44" t="s">
        <v>320</v>
      </c>
      <c r="AF10" s="44" t="s">
        <v>320</v>
      </c>
      <c r="AG10" s="44" t="s">
        <v>697</v>
      </c>
      <c r="AH10" s="44" t="s">
        <v>320</v>
      </c>
      <c r="AI10" s="238">
        <v>2</v>
      </c>
      <c r="AJ10" s="238"/>
      <c r="AK10" s="239">
        <f t="shared" si="8"/>
        <v>0</v>
      </c>
      <c r="AL10" s="206"/>
      <c r="AM10" s="207"/>
    </row>
    <row r="11" spans="1:39" ht="109.5" customHeight="1">
      <c r="A11" s="97">
        <f t="shared" si="9"/>
        <v>4</v>
      </c>
      <c r="B11" s="122" t="s">
        <v>529</v>
      </c>
      <c r="C11" s="122" t="s">
        <v>9</v>
      </c>
      <c r="D11" s="101" t="s">
        <v>250</v>
      </c>
      <c r="E11" s="328"/>
      <c r="F11" s="135" t="s">
        <v>117</v>
      </c>
      <c r="G11" s="54" t="s">
        <v>122</v>
      </c>
      <c r="H11" s="44" t="s">
        <v>153</v>
      </c>
      <c r="I11" s="43" t="s">
        <v>332</v>
      </c>
      <c r="J11" s="51" t="s">
        <v>331</v>
      </c>
      <c r="K11" s="44" t="s">
        <v>278</v>
      </c>
      <c r="L11" s="44" t="s">
        <v>293</v>
      </c>
      <c r="M11" s="44" t="s">
        <v>467</v>
      </c>
      <c r="N11" s="52">
        <v>8</v>
      </c>
      <c r="O11" s="52">
        <v>2</v>
      </c>
      <c r="P11" s="52">
        <v>3</v>
      </c>
      <c r="Q11" s="52">
        <f t="shared" si="4"/>
        <v>6</v>
      </c>
      <c r="R11" s="52" t="str">
        <f t="shared" si="5"/>
        <v>Medio</v>
      </c>
      <c r="S11" s="52">
        <v>10</v>
      </c>
      <c r="T11" s="52">
        <f t="shared" si="6"/>
        <v>60</v>
      </c>
      <c r="U11" s="52" t="str">
        <f t="shared" si="7"/>
        <v>III</v>
      </c>
      <c r="V11" s="44" t="str">
        <f>VLOOKUP(U11,Criterios!$A$18:$E$21,3,FALSE)</f>
        <v>MEJORABLE Mejorar si es posible. Sería conveniente justificar la intervención y su rentabilidad.</v>
      </c>
      <c r="W11" s="52" t="s">
        <v>118</v>
      </c>
      <c r="X11" s="52" t="s">
        <v>230</v>
      </c>
      <c r="Y11" s="52"/>
      <c r="Z11" s="52"/>
      <c r="AA11" s="52"/>
      <c r="AB11" s="53" t="s">
        <v>333</v>
      </c>
      <c r="AC11" s="52" t="s">
        <v>117</v>
      </c>
      <c r="AD11" s="44" t="s">
        <v>320</v>
      </c>
      <c r="AE11" s="44" t="s">
        <v>279</v>
      </c>
      <c r="AF11" s="44" t="s">
        <v>334</v>
      </c>
      <c r="AG11" s="44" t="s">
        <v>659</v>
      </c>
      <c r="AH11" s="44" t="s">
        <v>320</v>
      </c>
      <c r="AI11" s="238">
        <v>7</v>
      </c>
      <c r="AJ11" s="238"/>
      <c r="AK11" s="239">
        <f t="shared" si="8"/>
        <v>0</v>
      </c>
      <c r="AL11" s="206"/>
      <c r="AM11" s="207"/>
    </row>
    <row r="12" spans="1:39" ht="82.5" customHeight="1">
      <c r="A12" s="97">
        <f t="shared" si="9"/>
        <v>5</v>
      </c>
      <c r="B12" s="122" t="s">
        <v>529</v>
      </c>
      <c r="C12" s="122" t="s">
        <v>9</v>
      </c>
      <c r="D12" s="101" t="s">
        <v>250</v>
      </c>
      <c r="E12" s="328"/>
      <c r="F12" s="135" t="s">
        <v>117</v>
      </c>
      <c r="G12" s="54" t="s">
        <v>122</v>
      </c>
      <c r="H12" s="44" t="s">
        <v>155</v>
      </c>
      <c r="I12" s="43" t="s">
        <v>335</v>
      </c>
      <c r="J12" s="51" t="s">
        <v>337</v>
      </c>
      <c r="K12" s="44" t="s">
        <v>328</v>
      </c>
      <c r="L12" s="44" t="s">
        <v>328</v>
      </c>
      <c r="M12" s="44" t="s">
        <v>338</v>
      </c>
      <c r="N12" s="52">
        <v>8</v>
      </c>
      <c r="O12" s="52">
        <v>2</v>
      </c>
      <c r="P12" s="52">
        <v>2</v>
      </c>
      <c r="Q12" s="52">
        <f t="shared" si="4"/>
        <v>4</v>
      </c>
      <c r="R12" s="52" t="str">
        <f t="shared" si="5"/>
        <v>Bajo</v>
      </c>
      <c r="S12" s="52">
        <v>10</v>
      </c>
      <c r="T12" s="52">
        <f t="shared" si="6"/>
        <v>40</v>
      </c>
      <c r="U12" s="52" t="str">
        <f t="shared" si="7"/>
        <v>III</v>
      </c>
      <c r="V12" s="44" t="str">
        <f>VLOOKUP(U12,Criterios!$A$18:$E$21,3,FALSE)</f>
        <v>MEJORABLE Mejorar si es posible. Sería conveniente justificar la intervención y su rentabilidad.</v>
      </c>
      <c r="W12" s="52" t="s">
        <v>118</v>
      </c>
      <c r="X12" s="52" t="s">
        <v>230</v>
      </c>
      <c r="Y12" s="52"/>
      <c r="Z12" s="52"/>
      <c r="AA12" s="52"/>
      <c r="AB12" s="53" t="s">
        <v>343</v>
      </c>
      <c r="AC12" s="52" t="s">
        <v>117</v>
      </c>
      <c r="AD12" s="44" t="s">
        <v>320</v>
      </c>
      <c r="AE12" s="44" t="s">
        <v>320</v>
      </c>
      <c r="AF12" s="44" t="s">
        <v>320</v>
      </c>
      <c r="AG12" s="44" t="s">
        <v>663</v>
      </c>
      <c r="AH12" s="44" t="s">
        <v>320</v>
      </c>
      <c r="AI12" s="238">
        <v>2</v>
      </c>
      <c r="AJ12" s="238"/>
      <c r="AK12" s="239">
        <f t="shared" si="8"/>
        <v>0</v>
      </c>
      <c r="AL12" s="206"/>
      <c r="AM12" s="207"/>
    </row>
    <row r="13" spans="1:39" ht="75.75" customHeight="1">
      <c r="A13" s="97">
        <f t="shared" si="9"/>
        <v>6</v>
      </c>
      <c r="B13" s="122" t="s">
        <v>529</v>
      </c>
      <c r="C13" s="122" t="s">
        <v>9</v>
      </c>
      <c r="D13" s="101" t="s">
        <v>250</v>
      </c>
      <c r="E13" s="328"/>
      <c r="F13" s="135" t="s">
        <v>117</v>
      </c>
      <c r="G13" s="54" t="s">
        <v>122</v>
      </c>
      <c r="H13" s="44" t="s">
        <v>158</v>
      </c>
      <c r="I13" s="43" t="s">
        <v>336</v>
      </c>
      <c r="J13" s="51" t="s">
        <v>339</v>
      </c>
      <c r="K13" s="44" t="s">
        <v>340</v>
      </c>
      <c r="L13" s="44" t="s">
        <v>341</v>
      </c>
      <c r="M13" s="44" t="s">
        <v>342</v>
      </c>
      <c r="N13" s="52">
        <v>8</v>
      </c>
      <c r="O13" s="52">
        <v>2</v>
      </c>
      <c r="P13" s="52">
        <v>3</v>
      </c>
      <c r="Q13" s="52">
        <f t="shared" si="4"/>
        <v>6</v>
      </c>
      <c r="R13" s="52" t="str">
        <f t="shared" si="5"/>
        <v>Medio</v>
      </c>
      <c r="S13" s="52">
        <v>10</v>
      </c>
      <c r="T13" s="52">
        <f t="shared" si="6"/>
        <v>60</v>
      </c>
      <c r="U13" s="52" t="str">
        <f t="shared" si="7"/>
        <v>III</v>
      </c>
      <c r="V13" s="44" t="str">
        <f>VLOOKUP(U13,Criterios!$A$18:$E$21,3,FALSE)</f>
        <v>MEJORABLE Mejorar si es posible. Sería conveniente justificar la intervención y su rentabilidad.</v>
      </c>
      <c r="W13" s="52" t="s">
        <v>118</v>
      </c>
      <c r="X13" s="52" t="s">
        <v>230</v>
      </c>
      <c r="Y13" s="52"/>
      <c r="Z13" s="52"/>
      <c r="AA13" s="52"/>
      <c r="AB13" s="53" t="s">
        <v>333</v>
      </c>
      <c r="AC13" s="52" t="s">
        <v>117</v>
      </c>
      <c r="AD13" s="44" t="s">
        <v>320</v>
      </c>
      <c r="AE13" s="44" t="s">
        <v>320</v>
      </c>
      <c r="AF13" s="44" t="s">
        <v>320</v>
      </c>
      <c r="AG13" s="44" t="s">
        <v>660</v>
      </c>
      <c r="AH13" s="44" t="s">
        <v>320</v>
      </c>
      <c r="AI13" s="238">
        <v>3</v>
      </c>
      <c r="AJ13" s="238"/>
      <c r="AK13" s="239">
        <f t="shared" si="8"/>
        <v>0</v>
      </c>
      <c r="AL13" s="206"/>
      <c r="AM13" s="207"/>
    </row>
    <row r="14" spans="1:39" ht="88.5" customHeight="1">
      <c r="A14" s="97">
        <f t="shared" si="9"/>
        <v>7</v>
      </c>
      <c r="B14" s="122" t="s">
        <v>529</v>
      </c>
      <c r="C14" s="122" t="s">
        <v>9</v>
      </c>
      <c r="D14" s="101" t="s">
        <v>250</v>
      </c>
      <c r="E14" s="328"/>
      <c r="F14" s="135" t="s">
        <v>117</v>
      </c>
      <c r="G14" s="54" t="s">
        <v>127</v>
      </c>
      <c r="H14" s="44" t="s">
        <v>163</v>
      </c>
      <c r="I14" s="43" t="s">
        <v>344</v>
      </c>
      <c r="J14" s="51" t="s">
        <v>345</v>
      </c>
      <c r="K14" s="44" t="s">
        <v>705</v>
      </c>
      <c r="L14" s="44" t="s">
        <v>328</v>
      </c>
      <c r="M14" s="44" t="s">
        <v>329</v>
      </c>
      <c r="N14" s="52">
        <v>8</v>
      </c>
      <c r="O14" s="52">
        <v>2</v>
      </c>
      <c r="P14" s="52">
        <v>2</v>
      </c>
      <c r="Q14" s="52">
        <f t="shared" si="4"/>
        <v>4</v>
      </c>
      <c r="R14" s="52" t="str">
        <f t="shared" si="5"/>
        <v>Bajo</v>
      </c>
      <c r="S14" s="52">
        <v>10</v>
      </c>
      <c r="T14" s="52">
        <f t="shared" si="6"/>
        <v>40</v>
      </c>
      <c r="U14" s="52" t="str">
        <f t="shared" si="7"/>
        <v>III</v>
      </c>
      <c r="V14" s="44" t="str">
        <f>VLOOKUP(U14,Criterios!$A$18:$E$21,3,FALSE)</f>
        <v>MEJORABLE Mejorar si es posible. Sería conveniente justificar la intervención y su rentabilidad.</v>
      </c>
      <c r="W14" s="52" t="s">
        <v>118</v>
      </c>
      <c r="X14" s="52" t="s">
        <v>230</v>
      </c>
      <c r="Y14" s="52"/>
      <c r="Z14" s="52"/>
      <c r="AA14" s="52"/>
      <c r="AB14" s="53" t="s">
        <v>347</v>
      </c>
      <c r="AC14" s="52" t="s">
        <v>117</v>
      </c>
      <c r="AD14" s="44" t="s">
        <v>320</v>
      </c>
      <c r="AE14" s="44" t="s">
        <v>320</v>
      </c>
      <c r="AF14" s="44" t="s">
        <v>320</v>
      </c>
      <c r="AG14" s="44" t="s">
        <v>666</v>
      </c>
      <c r="AH14" s="44" t="s">
        <v>320</v>
      </c>
      <c r="AI14" s="238">
        <v>4</v>
      </c>
      <c r="AJ14" s="238"/>
      <c r="AK14" s="239">
        <f t="shared" si="8"/>
        <v>0</v>
      </c>
      <c r="AL14" s="206"/>
      <c r="AM14" s="207"/>
    </row>
    <row r="15" spans="1:39" ht="85.5" customHeight="1">
      <c r="A15" s="97">
        <f t="shared" si="9"/>
        <v>8</v>
      </c>
      <c r="B15" s="122" t="s">
        <v>529</v>
      </c>
      <c r="C15" s="122" t="s">
        <v>9</v>
      </c>
      <c r="D15" s="101" t="s">
        <v>250</v>
      </c>
      <c r="E15" s="328"/>
      <c r="F15" s="135" t="s">
        <v>117</v>
      </c>
      <c r="G15" s="54" t="s">
        <v>125</v>
      </c>
      <c r="H15" s="44" t="s">
        <v>187</v>
      </c>
      <c r="I15" s="44" t="s">
        <v>348</v>
      </c>
      <c r="J15" s="51" t="s">
        <v>353</v>
      </c>
      <c r="K15" s="44" t="s">
        <v>354</v>
      </c>
      <c r="L15" s="44" t="s">
        <v>355</v>
      </c>
      <c r="M15" s="44" t="s">
        <v>468</v>
      </c>
      <c r="N15" s="52">
        <v>8</v>
      </c>
      <c r="O15" s="52">
        <v>2</v>
      </c>
      <c r="P15" s="52">
        <v>3</v>
      </c>
      <c r="Q15" s="52">
        <f t="shared" si="4"/>
        <v>6</v>
      </c>
      <c r="R15" s="52" t="str">
        <f t="shared" si="5"/>
        <v>Medio</v>
      </c>
      <c r="S15" s="52">
        <v>10</v>
      </c>
      <c r="T15" s="52">
        <f t="shared" si="6"/>
        <v>60</v>
      </c>
      <c r="U15" s="52" t="str">
        <f t="shared" si="7"/>
        <v>III</v>
      </c>
      <c r="V15" s="44" t="str">
        <f>VLOOKUP(U15,Criterios!$A$18:$E$21,3,FALSE)</f>
        <v>MEJORABLE Mejorar si es posible. Sería conveniente justificar la intervención y su rentabilidad.</v>
      </c>
      <c r="W15" s="52" t="s">
        <v>118</v>
      </c>
      <c r="X15" s="52" t="s">
        <v>230</v>
      </c>
      <c r="Y15" s="52"/>
      <c r="Z15" s="52"/>
      <c r="AA15" s="52"/>
      <c r="AB15" s="53" t="s">
        <v>360</v>
      </c>
      <c r="AC15" s="52" t="s">
        <v>117</v>
      </c>
      <c r="AD15" s="44" t="s">
        <v>320</v>
      </c>
      <c r="AE15" s="44" t="s">
        <v>320</v>
      </c>
      <c r="AF15" s="44" t="s">
        <v>320</v>
      </c>
      <c r="AG15" s="44" t="s">
        <v>669</v>
      </c>
      <c r="AH15" s="44" t="s">
        <v>320</v>
      </c>
      <c r="AI15" s="238">
        <v>6</v>
      </c>
      <c r="AJ15" s="238"/>
      <c r="AK15" s="239">
        <f t="shared" si="8"/>
        <v>0</v>
      </c>
      <c r="AL15" s="206"/>
      <c r="AM15" s="207"/>
    </row>
    <row r="16" spans="1:39" ht="164.25" customHeight="1">
      <c r="A16" s="97">
        <f t="shared" si="9"/>
        <v>9</v>
      </c>
      <c r="B16" s="122" t="s">
        <v>529</v>
      </c>
      <c r="C16" s="122" t="s">
        <v>9</v>
      </c>
      <c r="D16" s="101" t="s">
        <v>250</v>
      </c>
      <c r="E16" s="328"/>
      <c r="F16" s="135" t="s">
        <v>117</v>
      </c>
      <c r="G16" s="54" t="s">
        <v>125</v>
      </c>
      <c r="H16" s="44" t="s">
        <v>188</v>
      </c>
      <c r="I16" s="44" t="s">
        <v>349</v>
      </c>
      <c r="J16" s="51" t="s">
        <v>357</v>
      </c>
      <c r="K16" s="44" t="s">
        <v>354</v>
      </c>
      <c r="L16" s="44" t="s">
        <v>355</v>
      </c>
      <c r="M16" s="44" t="s">
        <v>468</v>
      </c>
      <c r="N16" s="52">
        <v>8</v>
      </c>
      <c r="O16" s="52">
        <v>2</v>
      </c>
      <c r="P16" s="52">
        <v>3</v>
      </c>
      <c r="Q16" s="52">
        <f t="shared" si="4"/>
        <v>6</v>
      </c>
      <c r="R16" s="52" t="str">
        <f t="shared" si="5"/>
        <v>Medio</v>
      </c>
      <c r="S16" s="52">
        <v>10</v>
      </c>
      <c r="T16" s="52">
        <f t="shared" si="6"/>
        <v>60</v>
      </c>
      <c r="U16" s="52" t="str">
        <f t="shared" si="7"/>
        <v>III</v>
      </c>
      <c r="V16" s="44" t="str">
        <f>VLOOKUP(U16,Criterios!$A$18:$E$21,3,FALSE)</f>
        <v>MEJORABLE Mejorar si es posible. Sería conveniente justificar la intervención y su rentabilidad.</v>
      </c>
      <c r="W16" s="52" t="s">
        <v>118</v>
      </c>
      <c r="X16" s="52" t="s">
        <v>230</v>
      </c>
      <c r="Y16" s="52"/>
      <c r="Z16" s="52"/>
      <c r="AA16" s="52"/>
      <c r="AB16" s="53" t="s">
        <v>360</v>
      </c>
      <c r="AC16" s="52" t="s">
        <v>117</v>
      </c>
      <c r="AD16" s="44" t="s">
        <v>320</v>
      </c>
      <c r="AE16" s="44" t="s">
        <v>320</v>
      </c>
      <c r="AF16" s="44" t="s">
        <v>320</v>
      </c>
      <c r="AG16" s="44" t="s">
        <v>669</v>
      </c>
      <c r="AH16" s="44" t="s">
        <v>320</v>
      </c>
      <c r="AI16" s="238">
        <v>6</v>
      </c>
      <c r="AJ16" s="238"/>
      <c r="AK16" s="239">
        <f t="shared" si="8"/>
        <v>0</v>
      </c>
      <c r="AL16" s="206"/>
      <c r="AM16" s="207"/>
    </row>
    <row r="17" spans="1:39" ht="109.5" customHeight="1">
      <c r="A17" s="97">
        <f t="shared" si="9"/>
        <v>10</v>
      </c>
      <c r="B17" s="122" t="s">
        <v>529</v>
      </c>
      <c r="C17" s="122" t="s">
        <v>9</v>
      </c>
      <c r="D17" s="101" t="s">
        <v>250</v>
      </c>
      <c r="E17" s="328"/>
      <c r="F17" s="135" t="s">
        <v>117</v>
      </c>
      <c r="G17" s="54" t="s">
        <v>125</v>
      </c>
      <c r="H17" s="44" t="s">
        <v>189</v>
      </c>
      <c r="I17" s="44" t="s">
        <v>350</v>
      </c>
      <c r="J17" s="51" t="s">
        <v>358</v>
      </c>
      <c r="K17" s="44" t="s">
        <v>354</v>
      </c>
      <c r="L17" s="44" t="s">
        <v>355</v>
      </c>
      <c r="M17" s="44" t="s">
        <v>356</v>
      </c>
      <c r="N17" s="52">
        <v>8</v>
      </c>
      <c r="O17" s="52">
        <v>2</v>
      </c>
      <c r="P17" s="52">
        <v>3</v>
      </c>
      <c r="Q17" s="52">
        <f t="shared" si="4"/>
        <v>6</v>
      </c>
      <c r="R17" s="52" t="str">
        <f t="shared" si="5"/>
        <v>Medio</v>
      </c>
      <c r="S17" s="52">
        <v>10</v>
      </c>
      <c r="T17" s="52">
        <f t="shared" si="6"/>
        <v>60</v>
      </c>
      <c r="U17" s="52" t="str">
        <f t="shared" si="7"/>
        <v>III</v>
      </c>
      <c r="V17" s="44" t="str">
        <f>VLOOKUP(U17,Criterios!$A$18:$E$21,3,FALSE)</f>
        <v>MEJORABLE Mejorar si es posible. Sería conveniente justificar la intervención y su rentabilidad.</v>
      </c>
      <c r="W17" s="52" t="s">
        <v>118</v>
      </c>
      <c r="X17" s="52" t="s">
        <v>230</v>
      </c>
      <c r="Y17" s="52"/>
      <c r="Z17" s="52"/>
      <c r="AA17" s="52"/>
      <c r="AB17" s="53" t="s">
        <v>360</v>
      </c>
      <c r="AC17" s="52" t="s">
        <v>117</v>
      </c>
      <c r="AD17" s="44" t="s">
        <v>320</v>
      </c>
      <c r="AE17" s="44" t="s">
        <v>320</v>
      </c>
      <c r="AF17" s="44" t="s">
        <v>320</v>
      </c>
      <c r="AG17" s="44" t="s">
        <v>669</v>
      </c>
      <c r="AH17" s="44" t="s">
        <v>320</v>
      </c>
      <c r="AI17" s="238">
        <v>6</v>
      </c>
      <c r="AJ17" s="238"/>
      <c r="AK17" s="239">
        <f t="shared" si="8"/>
        <v>0</v>
      </c>
      <c r="AL17" s="206"/>
      <c r="AM17" s="207"/>
    </row>
    <row r="18" spans="1:39" ht="104.1" customHeight="1">
      <c r="A18" s="97">
        <f t="shared" si="9"/>
        <v>11</v>
      </c>
      <c r="B18" s="122" t="s">
        <v>529</v>
      </c>
      <c r="C18" s="122" t="s">
        <v>9</v>
      </c>
      <c r="D18" s="101" t="s">
        <v>250</v>
      </c>
      <c r="E18" s="328"/>
      <c r="F18" s="135" t="s">
        <v>117</v>
      </c>
      <c r="G18" s="54" t="s">
        <v>125</v>
      </c>
      <c r="H18" s="44" t="s">
        <v>190</v>
      </c>
      <c r="I18" s="44" t="s">
        <v>351</v>
      </c>
      <c r="J18" s="51" t="s">
        <v>359</v>
      </c>
      <c r="K18" s="44" t="s">
        <v>354</v>
      </c>
      <c r="L18" s="44" t="s">
        <v>355</v>
      </c>
      <c r="M18" s="44" t="s">
        <v>468</v>
      </c>
      <c r="N18" s="52">
        <v>8</v>
      </c>
      <c r="O18" s="52">
        <v>2</v>
      </c>
      <c r="P18" s="52">
        <v>3</v>
      </c>
      <c r="Q18" s="52">
        <f t="shared" si="4"/>
        <v>6</v>
      </c>
      <c r="R18" s="52" t="str">
        <f t="shared" si="5"/>
        <v>Medio</v>
      </c>
      <c r="S18" s="52">
        <v>10</v>
      </c>
      <c r="T18" s="52">
        <f t="shared" si="6"/>
        <v>60</v>
      </c>
      <c r="U18" s="52" t="str">
        <f t="shared" si="7"/>
        <v>III</v>
      </c>
      <c r="V18" s="44" t="str">
        <f>VLOOKUP(U18,Criterios!$A$18:$E$21,3,FALSE)</f>
        <v>MEJORABLE Mejorar si es posible. Sería conveniente justificar la intervención y su rentabilidad.</v>
      </c>
      <c r="W18" s="52" t="s">
        <v>118</v>
      </c>
      <c r="X18" s="52" t="s">
        <v>230</v>
      </c>
      <c r="Y18" s="52"/>
      <c r="Z18" s="52"/>
      <c r="AA18" s="52"/>
      <c r="AB18" s="53" t="s">
        <v>360</v>
      </c>
      <c r="AC18" s="52" t="s">
        <v>117</v>
      </c>
      <c r="AD18" s="44" t="s">
        <v>320</v>
      </c>
      <c r="AE18" s="44" t="s">
        <v>320</v>
      </c>
      <c r="AF18" s="44" t="s">
        <v>320</v>
      </c>
      <c r="AG18" s="44" t="s">
        <v>669</v>
      </c>
      <c r="AH18" s="44" t="s">
        <v>320</v>
      </c>
      <c r="AI18" s="238">
        <v>6</v>
      </c>
      <c r="AJ18" s="238"/>
      <c r="AK18" s="239">
        <f t="shared" si="8"/>
        <v>0</v>
      </c>
      <c r="AL18" s="206"/>
      <c r="AM18" s="207"/>
    </row>
    <row r="19" spans="1:39" ht="79.5" customHeight="1">
      <c r="A19" s="97">
        <f t="shared" si="9"/>
        <v>12</v>
      </c>
      <c r="B19" s="122" t="s">
        <v>529</v>
      </c>
      <c r="C19" s="122" t="s">
        <v>9</v>
      </c>
      <c r="D19" s="101" t="s">
        <v>250</v>
      </c>
      <c r="E19" s="328"/>
      <c r="F19" s="135" t="s">
        <v>117</v>
      </c>
      <c r="G19" s="54" t="s">
        <v>125</v>
      </c>
      <c r="H19" s="44" t="s">
        <v>191</v>
      </c>
      <c r="I19" s="44" t="s">
        <v>352</v>
      </c>
      <c r="J19" s="51" t="s">
        <v>358</v>
      </c>
      <c r="K19" s="44" t="s">
        <v>354</v>
      </c>
      <c r="L19" s="44" t="s">
        <v>355</v>
      </c>
      <c r="M19" s="44" t="s">
        <v>468</v>
      </c>
      <c r="N19" s="52">
        <v>8</v>
      </c>
      <c r="O19" s="52">
        <v>2</v>
      </c>
      <c r="P19" s="52">
        <v>3</v>
      </c>
      <c r="Q19" s="52">
        <f t="shared" si="4"/>
        <v>6</v>
      </c>
      <c r="R19" s="52" t="str">
        <f t="shared" si="5"/>
        <v>Medio</v>
      </c>
      <c r="S19" s="52">
        <v>10</v>
      </c>
      <c r="T19" s="52">
        <f t="shared" si="6"/>
        <v>60</v>
      </c>
      <c r="U19" s="52" t="str">
        <f t="shared" si="7"/>
        <v>III</v>
      </c>
      <c r="V19" s="44" t="str">
        <f>VLOOKUP(U19,Criterios!$A$18:$E$21,3,FALSE)</f>
        <v>MEJORABLE Mejorar si es posible. Sería conveniente justificar la intervención y su rentabilidad.</v>
      </c>
      <c r="W19" s="52" t="s">
        <v>118</v>
      </c>
      <c r="X19" s="52" t="s">
        <v>230</v>
      </c>
      <c r="Y19" s="52"/>
      <c r="Z19" s="52"/>
      <c r="AA19" s="52"/>
      <c r="AB19" s="53" t="s">
        <v>360</v>
      </c>
      <c r="AC19" s="52" t="s">
        <v>117</v>
      </c>
      <c r="AD19" s="44" t="s">
        <v>320</v>
      </c>
      <c r="AE19" s="44" t="s">
        <v>320</v>
      </c>
      <c r="AF19" s="44" t="s">
        <v>320</v>
      </c>
      <c r="AG19" s="44" t="s">
        <v>669</v>
      </c>
      <c r="AH19" s="44" t="s">
        <v>320</v>
      </c>
      <c r="AI19" s="238">
        <v>6</v>
      </c>
      <c r="AJ19" s="238"/>
      <c r="AK19" s="239">
        <f t="shared" si="8"/>
        <v>0</v>
      </c>
      <c r="AL19" s="206"/>
      <c r="AM19" s="207"/>
    </row>
    <row r="20" spans="1:39" ht="155.1" customHeight="1">
      <c r="A20" s="97">
        <f t="shared" si="9"/>
        <v>13</v>
      </c>
      <c r="B20" s="122" t="s">
        <v>529</v>
      </c>
      <c r="C20" s="122" t="s">
        <v>9</v>
      </c>
      <c r="D20" s="101" t="s">
        <v>250</v>
      </c>
      <c r="E20" s="328"/>
      <c r="F20" s="135" t="s">
        <v>117</v>
      </c>
      <c r="G20" s="54" t="s">
        <v>120</v>
      </c>
      <c r="H20" s="44" t="s">
        <v>143</v>
      </c>
      <c r="I20" s="44" t="s">
        <v>363</v>
      </c>
      <c r="J20" s="51" t="s">
        <v>361</v>
      </c>
      <c r="K20" s="44" t="s">
        <v>366</v>
      </c>
      <c r="L20" s="44" t="s">
        <v>367</v>
      </c>
      <c r="M20" s="44" t="s">
        <v>368</v>
      </c>
      <c r="N20" s="52">
        <v>8</v>
      </c>
      <c r="O20" s="52">
        <v>2</v>
      </c>
      <c r="P20" s="52">
        <v>3</v>
      </c>
      <c r="Q20" s="52">
        <f t="shared" si="4"/>
        <v>6</v>
      </c>
      <c r="R20" s="52" t="str">
        <f t="shared" si="5"/>
        <v>Medio</v>
      </c>
      <c r="S20" s="52">
        <v>10</v>
      </c>
      <c r="T20" s="52">
        <f t="shared" si="6"/>
        <v>60</v>
      </c>
      <c r="U20" s="52" t="str">
        <f t="shared" si="7"/>
        <v>III</v>
      </c>
      <c r="V20" s="44" t="str">
        <f>VLOOKUP(U20,Criterios!$A$18:$E$21,3,FALSE)</f>
        <v>MEJORABLE Mejorar si es posible. Sería conveniente justificar la intervención y su rentabilidad.</v>
      </c>
      <c r="W20" s="52" t="s">
        <v>118</v>
      </c>
      <c r="X20" s="52" t="s">
        <v>230</v>
      </c>
      <c r="Y20" s="52"/>
      <c r="Z20" s="52"/>
      <c r="AA20" s="52"/>
      <c r="AB20" s="53" t="s">
        <v>371</v>
      </c>
      <c r="AC20" s="52" t="s">
        <v>117</v>
      </c>
      <c r="AD20" s="44" t="s">
        <v>320</v>
      </c>
      <c r="AE20" s="44" t="s">
        <v>320</v>
      </c>
      <c r="AF20" s="44" t="s">
        <v>320</v>
      </c>
      <c r="AG20" s="44" t="s">
        <v>651</v>
      </c>
      <c r="AH20" s="44" t="s">
        <v>320</v>
      </c>
      <c r="AI20" s="238">
        <v>7</v>
      </c>
      <c r="AJ20" s="238"/>
      <c r="AK20" s="239">
        <f t="shared" si="8"/>
        <v>0</v>
      </c>
      <c r="AL20" s="206"/>
      <c r="AM20" s="207"/>
    </row>
    <row r="21" spans="1:39" ht="137.1" customHeight="1">
      <c r="A21" s="97">
        <f t="shared" si="9"/>
        <v>14</v>
      </c>
      <c r="B21" s="122" t="s">
        <v>529</v>
      </c>
      <c r="C21" s="122" t="s">
        <v>9</v>
      </c>
      <c r="D21" s="101" t="s">
        <v>250</v>
      </c>
      <c r="E21" s="328"/>
      <c r="F21" s="135" t="s">
        <v>117</v>
      </c>
      <c r="G21" s="54" t="s">
        <v>120</v>
      </c>
      <c r="H21" s="44" t="s">
        <v>138</v>
      </c>
      <c r="I21" s="44" t="s">
        <v>364</v>
      </c>
      <c r="J21" s="51" t="s">
        <v>362</v>
      </c>
      <c r="K21" s="44" t="s">
        <v>366</v>
      </c>
      <c r="L21" s="44" t="s">
        <v>369</v>
      </c>
      <c r="M21" s="44" t="s">
        <v>368</v>
      </c>
      <c r="N21" s="52">
        <v>8</v>
      </c>
      <c r="O21" s="52">
        <v>2</v>
      </c>
      <c r="P21" s="52">
        <v>3</v>
      </c>
      <c r="Q21" s="52">
        <f t="shared" si="4"/>
        <v>6</v>
      </c>
      <c r="R21" s="52" t="str">
        <f t="shared" si="5"/>
        <v>Medio</v>
      </c>
      <c r="S21" s="52">
        <v>10</v>
      </c>
      <c r="T21" s="52">
        <f t="shared" si="6"/>
        <v>60</v>
      </c>
      <c r="U21" s="52" t="str">
        <f t="shared" si="7"/>
        <v>III</v>
      </c>
      <c r="V21" s="44" t="str">
        <f>VLOOKUP(U21,Criterios!$A$18:$E$21,3,FALSE)</f>
        <v>MEJORABLE Mejorar si es posible. Sería conveniente justificar la intervención y su rentabilidad.</v>
      </c>
      <c r="W21" s="52" t="s">
        <v>118</v>
      </c>
      <c r="X21" s="52" t="s">
        <v>230</v>
      </c>
      <c r="Y21" s="52"/>
      <c r="Z21" s="52"/>
      <c r="AA21" s="52"/>
      <c r="AB21" s="53" t="s">
        <v>371</v>
      </c>
      <c r="AC21" s="52" t="s">
        <v>117</v>
      </c>
      <c r="AD21" s="44" t="s">
        <v>320</v>
      </c>
      <c r="AE21" s="44" t="s">
        <v>320</v>
      </c>
      <c r="AF21" s="44" t="s">
        <v>643</v>
      </c>
      <c r="AG21" s="44" t="s">
        <v>644</v>
      </c>
      <c r="AH21" s="44" t="s">
        <v>320</v>
      </c>
      <c r="AI21" s="238">
        <v>8</v>
      </c>
      <c r="AJ21" s="238"/>
      <c r="AK21" s="239">
        <f t="shared" si="8"/>
        <v>0</v>
      </c>
      <c r="AL21" s="206"/>
      <c r="AM21" s="207"/>
    </row>
    <row r="22" spans="1:39" ht="66" customHeight="1">
      <c r="A22" s="97">
        <f t="shared" si="9"/>
        <v>15</v>
      </c>
      <c r="B22" s="122" t="s">
        <v>529</v>
      </c>
      <c r="C22" s="122" t="s">
        <v>9</v>
      </c>
      <c r="D22" s="101" t="s">
        <v>250</v>
      </c>
      <c r="E22" s="328"/>
      <c r="F22" s="135" t="s">
        <v>117</v>
      </c>
      <c r="G22" s="54" t="s">
        <v>120</v>
      </c>
      <c r="H22" s="44" t="s">
        <v>139</v>
      </c>
      <c r="I22" s="44" t="s">
        <v>273</v>
      </c>
      <c r="J22" s="51" t="s">
        <v>365</v>
      </c>
      <c r="K22" s="44" t="s">
        <v>328</v>
      </c>
      <c r="L22" s="44" t="s">
        <v>268</v>
      </c>
      <c r="M22" s="44" t="s">
        <v>370</v>
      </c>
      <c r="N22" s="52">
        <v>8</v>
      </c>
      <c r="O22" s="52">
        <v>2</v>
      </c>
      <c r="P22" s="52">
        <v>3</v>
      </c>
      <c r="Q22" s="52">
        <f t="shared" si="4"/>
        <v>6</v>
      </c>
      <c r="R22" s="52" t="str">
        <f t="shared" si="5"/>
        <v>Medio</v>
      </c>
      <c r="S22" s="52">
        <v>10</v>
      </c>
      <c r="T22" s="52">
        <f t="shared" si="6"/>
        <v>60</v>
      </c>
      <c r="U22" s="52" t="str">
        <f t="shared" si="7"/>
        <v>III</v>
      </c>
      <c r="V22" s="44" t="str">
        <f>VLOOKUP(U22,Criterios!$A$18:$E$21,3,FALSE)</f>
        <v>MEJORABLE Mejorar si es posible. Sería conveniente justificar la intervención y su rentabilidad.</v>
      </c>
      <c r="W22" s="52" t="s">
        <v>118</v>
      </c>
      <c r="X22" s="52" t="s">
        <v>230</v>
      </c>
      <c r="Y22" s="52"/>
      <c r="Z22" s="52"/>
      <c r="AA22" s="52"/>
      <c r="AB22" s="53" t="s">
        <v>365</v>
      </c>
      <c r="AC22" s="52" t="s">
        <v>117</v>
      </c>
      <c r="AD22" s="44" t="s">
        <v>320</v>
      </c>
      <c r="AE22" s="44" t="s">
        <v>320</v>
      </c>
      <c r="AF22" s="44" t="s">
        <v>320</v>
      </c>
      <c r="AG22" s="44" t="s">
        <v>649</v>
      </c>
      <c r="AH22" s="44" t="s">
        <v>320</v>
      </c>
      <c r="AI22" s="238">
        <v>3</v>
      </c>
      <c r="AJ22" s="238"/>
      <c r="AK22" s="239">
        <f t="shared" si="8"/>
        <v>0</v>
      </c>
      <c r="AL22" s="206"/>
      <c r="AM22" s="207"/>
    </row>
    <row r="23" spans="1:39" ht="66" customHeight="1">
      <c r="A23" s="97">
        <f t="shared" si="9"/>
        <v>16</v>
      </c>
      <c r="B23" s="122" t="s">
        <v>529</v>
      </c>
      <c r="C23" s="122" t="s">
        <v>9</v>
      </c>
      <c r="D23" s="101" t="s">
        <v>250</v>
      </c>
      <c r="E23" s="328"/>
      <c r="F23" s="135" t="s">
        <v>117</v>
      </c>
      <c r="G23" s="44" t="s">
        <v>302</v>
      </c>
      <c r="H23" s="44" t="s">
        <v>186</v>
      </c>
      <c r="I23" s="44" t="s">
        <v>372</v>
      </c>
      <c r="J23" s="51" t="s">
        <v>373</v>
      </c>
      <c r="K23" s="44" t="s">
        <v>374</v>
      </c>
      <c r="L23" s="44" t="s">
        <v>375</v>
      </c>
      <c r="M23" s="44" t="s">
        <v>376</v>
      </c>
      <c r="N23" s="52">
        <v>8</v>
      </c>
      <c r="O23" s="52">
        <v>2</v>
      </c>
      <c r="P23" s="52">
        <v>1</v>
      </c>
      <c r="Q23" s="52">
        <f t="shared" si="4"/>
        <v>2</v>
      </c>
      <c r="R23" s="52" t="str">
        <f t="shared" si="5"/>
        <v>Bajo</v>
      </c>
      <c r="S23" s="52">
        <v>10</v>
      </c>
      <c r="T23" s="52">
        <f t="shared" si="6"/>
        <v>20</v>
      </c>
      <c r="U23" s="52" t="str">
        <f t="shared" si="7"/>
        <v>IV</v>
      </c>
      <c r="V23" s="44" t="str">
        <f>VLOOKUP(U23,Criterios!$A$18:$E$21,3,FALSE)</f>
        <v xml:space="preserve">ACEPTABLE Mantener las medidas de control existentes, pero se deberían considerar soluciones o mejoras y se deben hacer comprobaciones periódicas para asegurar que el riesgo aún es aceptable. </v>
      </c>
      <c r="W23" s="52" t="s">
        <v>118</v>
      </c>
      <c r="X23" s="52" t="s">
        <v>230</v>
      </c>
      <c r="Y23" s="52"/>
      <c r="Z23" s="52"/>
      <c r="AA23" s="52"/>
      <c r="AB23" s="53" t="s">
        <v>377</v>
      </c>
      <c r="AC23" s="52" t="s">
        <v>117</v>
      </c>
      <c r="AD23" s="44" t="s">
        <v>320</v>
      </c>
      <c r="AE23" s="44" t="s">
        <v>378</v>
      </c>
      <c r="AF23" s="44" t="s">
        <v>320</v>
      </c>
      <c r="AG23" s="44" t="s">
        <v>690</v>
      </c>
      <c r="AH23" s="44" t="s">
        <v>320</v>
      </c>
      <c r="AI23" s="238">
        <v>3</v>
      </c>
      <c r="AJ23" s="238"/>
      <c r="AK23" s="239">
        <f t="shared" si="8"/>
        <v>0</v>
      </c>
      <c r="AL23" s="206"/>
      <c r="AM23" s="207"/>
    </row>
    <row r="24" spans="1:39" ht="75" customHeight="1">
      <c r="A24" s="97">
        <f t="shared" si="9"/>
        <v>17</v>
      </c>
      <c r="B24" s="122" t="s">
        <v>529</v>
      </c>
      <c r="C24" s="122" t="s">
        <v>9</v>
      </c>
      <c r="D24" s="101" t="s">
        <v>250</v>
      </c>
      <c r="E24" s="328"/>
      <c r="F24" s="135" t="s">
        <v>117</v>
      </c>
      <c r="G24" s="44" t="s">
        <v>309</v>
      </c>
      <c r="H24" s="44" t="s">
        <v>147</v>
      </c>
      <c r="I24" s="44" t="s">
        <v>380</v>
      </c>
      <c r="J24" s="51" t="s">
        <v>379</v>
      </c>
      <c r="K24" s="44" t="s">
        <v>381</v>
      </c>
      <c r="L24" s="44" t="s">
        <v>469</v>
      </c>
      <c r="M24" s="44" t="s">
        <v>470</v>
      </c>
      <c r="N24" s="52">
        <v>8</v>
      </c>
      <c r="O24" s="52">
        <v>2</v>
      </c>
      <c r="P24" s="52">
        <v>1</v>
      </c>
      <c r="Q24" s="52">
        <f t="shared" si="4"/>
        <v>2</v>
      </c>
      <c r="R24" s="52" t="str">
        <f t="shared" si="5"/>
        <v>Bajo</v>
      </c>
      <c r="S24" s="52">
        <v>10</v>
      </c>
      <c r="T24" s="52">
        <f t="shared" si="6"/>
        <v>20</v>
      </c>
      <c r="U24" s="52" t="str">
        <f t="shared" si="7"/>
        <v>IV</v>
      </c>
      <c r="V24" s="44" t="str">
        <f>VLOOKUP(U24,Criterios!$A$18:$E$21,3,FALSE)</f>
        <v xml:space="preserve">ACEPTABLE Mantener las medidas de control existentes, pero se deberían considerar soluciones o mejoras y se deben hacer comprobaciones periódicas para asegurar que el riesgo aún es aceptable. </v>
      </c>
      <c r="W24" s="52" t="s">
        <v>118</v>
      </c>
      <c r="X24" s="52" t="s">
        <v>230</v>
      </c>
      <c r="Y24" s="52"/>
      <c r="Z24" s="52"/>
      <c r="AA24" s="52"/>
      <c r="AB24" s="53" t="s">
        <v>382</v>
      </c>
      <c r="AC24" s="52" t="s">
        <v>117</v>
      </c>
      <c r="AD24" s="44" t="s">
        <v>320</v>
      </c>
      <c r="AE24" s="44" t="s">
        <v>383</v>
      </c>
      <c r="AF24" s="44" t="s">
        <v>384</v>
      </c>
      <c r="AG24" s="44" t="s">
        <v>652</v>
      </c>
      <c r="AH24" s="44" t="s">
        <v>320</v>
      </c>
      <c r="AI24" s="238">
        <v>5</v>
      </c>
      <c r="AJ24" s="238"/>
      <c r="AK24" s="239">
        <f t="shared" si="8"/>
        <v>0</v>
      </c>
      <c r="AL24" s="206"/>
      <c r="AM24" s="207"/>
    </row>
    <row r="25" spans="1:39" ht="97.5" customHeight="1">
      <c r="A25" s="97">
        <f t="shared" si="9"/>
        <v>18</v>
      </c>
      <c r="B25" s="122" t="s">
        <v>529</v>
      </c>
      <c r="C25" s="122" t="s">
        <v>9</v>
      </c>
      <c r="D25" s="101" t="s">
        <v>250</v>
      </c>
      <c r="E25" s="328"/>
      <c r="F25" s="135" t="s">
        <v>117</v>
      </c>
      <c r="G25" s="44" t="s">
        <v>310</v>
      </c>
      <c r="H25" s="44" t="s">
        <v>299</v>
      </c>
      <c r="I25" s="44" t="s">
        <v>245</v>
      </c>
      <c r="J25" s="51" t="s">
        <v>385</v>
      </c>
      <c r="K25" s="44" t="s">
        <v>386</v>
      </c>
      <c r="L25" s="44" t="s">
        <v>387</v>
      </c>
      <c r="M25" s="44" t="s">
        <v>471</v>
      </c>
      <c r="N25" s="52">
        <v>8</v>
      </c>
      <c r="O25" s="52">
        <v>2</v>
      </c>
      <c r="P25" s="52">
        <v>3</v>
      </c>
      <c r="Q25" s="52">
        <f t="shared" si="4"/>
        <v>6</v>
      </c>
      <c r="R25" s="52" t="str">
        <f t="shared" si="5"/>
        <v>Medio</v>
      </c>
      <c r="S25" s="52">
        <v>10</v>
      </c>
      <c r="T25" s="52">
        <f t="shared" si="6"/>
        <v>60</v>
      </c>
      <c r="U25" s="52" t="str">
        <f t="shared" si="7"/>
        <v>III</v>
      </c>
      <c r="V25" s="44" t="str">
        <f>VLOOKUP(U25,Criterios!$A$18:$E$21,3,FALSE)</f>
        <v>MEJORABLE Mejorar si es posible. Sería conveniente justificar la intervención y su rentabilidad.</v>
      </c>
      <c r="W25" s="52" t="s">
        <v>118</v>
      </c>
      <c r="X25" s="52" t="s">
        <v>230</v>
      </c>
      <c r="Y25" s="52"/>
      <c r="Z25" s="52"/>
      <c r="AA25" s="52"/>
      <c r="AB25" s="53" t="s">
        <v>389</v>
      </c>
      <c r="AC25" s="52" t="s">
        <v>117</v>
      </c>
      <c r="AD25" s="44" t="s">
        <v>320</v>
      </c>
      <c r="AE25" s="44" t="s">
        <v>653</v>
      </c>
      <c r="AF25" s="43" t="s">
        <v>654</v>
      </c>
      <c r="AG25" s="43" t="s">
        <v>657</v>
      </c>
      <c r="AH25" s="44" t="s">
        <v>390</v>
      </c>
      <c r="AI25" s="238">
        <v>13</v>
      </c>
      <c r="AJ25" s="238"/>
      <c r="AK25" s="239">
        <f t="shared" si="8"/>
        <v>0</v>
      </c>
      <c r="AL25" s="206"/>
      <c r="AM25" s="207"/>
    </row>
    <row r="26" spans="1:39" ht="104.1" customHeight="1">
      <c r="A26" s="97">
        <f t="shared" si="9"/>
        <v>19</v>
      </c>
      <c r="B26" s="122" t="s">
        <v>529</v>
      </c>
      <c r="C26" s="122" t="s">
        <v>9</v>
      </c>
      <c r="D26" s="101" t="s">
        <v>250</v>
      </c>
      <c r="E26" s="328"/>
      <c r="F26" s="135" t="s">
        <v>117</v>
      </c>
      <c r="G26" s="44" t="s">
        <v>310</v>
      </c>
      <c r="H26" s="44" t="s">
        <v>224</v>
      </c>
      <c r="I26" s="44" t="s">
        <v>247</v>
      </c>
      <c r="J26" s="51" t="s">
        <v>385</v>
      </c>
      <c r="K26" s="44" t="s">
        <v>280</v>
      </c>
      <c r="L26" s="43" t="s">
        <v>294</v>
      </c>
      <c r="M26" s="44" t="s">
        <v>471</v>
      </c>
      <c r="N26" s="52">
        <v>2</v>
      </c>
      <c r="O26" s="52">
        <v>2</v>
      </c>
      <c r="P26" s="52">
        <v>3</v>
      </c>
      <c r="Q26" s="52">
        <f t="shared" si="4"/>
        <v>6</v>
      </c>
      <c r="R26" s="52" t="str">
        <f t="shared" si="5"/>
        <v>Medio</v>
      </c>
      <c r="S26" s="52">
        <v>10</v>
      </c>
      <c r="T26" s="52">
        <f t="shared" si="6"/>
        <v>60</v>
      </c>
      <c r="U26" s="52" t="str">
        <f t="shared" si="7"/>
        <v>III</v>
      </c>
      <c r="V26" s="44" t="str">
        <f>VLOOKUP(U26,Criterios!$A$18:$E$21,3,FALSE)</f>
        <v>MEJORABLE Mejorar si es posible. Sería conveniente justificar la intervención y su rentabilidad.</v>
      </c>
      <c r="W26" s="52" t="s">
        <v>118</v>
      </c>
      <c r="X26" s="52" t="s">
        <v>230</v>
      </c>
      <c r="Y26" s="52"/>
      <c r="Z26" s="52"/>
      <c r="AA26" s="52"/>
      <c r="AB26" s="53" t="s">
        <v>389</v>
      </c>
      <c r="AC26" s="52" t="s">
        <v>117</v>
      </c>
      <c r="AD26" s="44" t="s">
        <v>320</v>
      </c>
      <c r="AE26" s="44" t="s">
        <v>320</v>
      </c>
      <c r="AF26" s="44" t="s">
        <v>392</v>
      </c>
      <c r="AG26" s="43" t="s">
        <v>680</v>
      </c>
      <c r="AH26" s="44" t="s">
        <v>390</v>
      </c>
      <c r="AI26" s="238">
        <v>7</v>
      </c>
      <c r="AJ26" s="238"/>
      <c r="AK26" s="239">
        <f t="shared" si="8"/>
        <v>0</v>
      </c>
      <c r="AL26" s="206"/>
      <c r="AM26" s="207"/>
    </row>
    <row r="27" spans="1:39" ht="168.6" customHeight="1">
      <c r="A27" s="97">
        <f t="shared" si="9"/>
        <v>20</v>
      </c>
      <c r="B27" s="122" t="s">
        <v>529</v>
      </c>
      <c r="C27" s="122" t="s">
        <v>9</v>
      </c>
      <c r="D27" s="101" t="s">
        <v>250</v>
      </c>
      <c r="E27" s="328"/>
      <c r="F27" s="135" t="s">
        <v>117</v>
      </c>
      <c r="G27" s="44" t="s">
        <v>310</v>
      </c>
      <c r="H27" s="44" t="s">
        <v>168</v>
      </c>
      <c r="I27" s="44" t="s">
        <v>251</v>
      </c>
      <c r="J27" s="51" t="s">
        <v>385</v>
      </c>
      <c r="K27" s="44" t="s">
        <v>328</v>
      </c>
      <c r="L27" s="44" t="s">
        <v>295</v>
      </c>
      <c r="M27" s="44" t="s">
        <v>471</v>
      </c>
      <c r="N27" s="52">
        <v>2</v>
      </c>
      <c r="O27" s="52">
        <v>2</v>
      </c>
      <c r="P27" s="52">
        <v>3</v>
      </c>
      <c r="Q27" s="52">
        <f t="shared" si="4"/>
        <v>6</v>
      </c>
      <c r="R27" s="52" t="str">
        <f t="shared" si="5"/>
        <v>Medio</v>
      </c>
      <c r="S27" s="52">
        <v>10</v>
      </c>
      <c r="T27" s="52">
        <f t="shared" si="6"/>
        <v>60</v>
      </c>
      <c r="U27" s="52" t="str">
        <f t="shared" si="7"/>
        <v>III</v>
      </c>
      <c r="V27" s="44" t="str">
        <f>VLOOKUP(U27,Criterios!$A$18:$E$21,3,FALSE)</f>
        <v>MEJORABLE Mejorar si es posible. Sería conveniente justificar la intervención y su rentabilidad.</v>
      </c>
      <c r="W27" s="52" t="s">
        <v>118</v>
      </c>
      <c r="X27" s="52" t="s">
        <v>230</v>
      </c>
      <c r="Y27" s="52"/>
      <c r="Z27" s="52"/>
      <c r="AA27" s="52"/>
      <c r="AB27" s="53" t="s">
        <v>389</v>
      </c>
      <c r="AC27" s="52" t="s">
        <v>117</v>
      </c>
      <c r="AD27" s="44" t="s">
        <v>320</v>
      </c>
      <c r="AE27" s="44" t="s">
        <v>320</v>
      </c>
      <c r="AF27" s="43" t="s">
        <v>655</v>
      </c>
      <c r="AG27" s="43" t="s">
        <v>656</v>
      </c>
      <c r="AH27" s="44" t="s">
        <v>390</v>
      </c>
      <c r="AI27" s="241">
        <v>11</v>
      </c>
      <c r="AJ27" s="238"/>
      <c r="AK27" s="239">
        <f t="shared" si="8"/>
        <v>0</v>
      </c>
      <c r="AL27" s="206"/>
      <c r="AM27" s="207"/>
    </row>
    <row r="28" spans="1:39" ht="109.5" customHeight="1">
      <c r="A28" s="97">
        <f t="shared" si="9"/>
        <v>21</v>
      </c>
      <c r="B28" s="122" t="s">
        <v>529</v>
      </c>
      <c r="C28" s="122" t="s">
        <v>9</v>
      </c>
      <c r="D28" s="101" t="s">
        <v>250</v>
      </c>
      <c r="E28" s="328"/>
      <c r="F28" s="135" t="s">
        <v>117</v>
      </c>
      <c r="G28" s="44" t="s">
        <v>311</v>
      </c>
      <c r="H28" s="44" t="s">
        <v>394</v>
      </c>
      <c r="I28" s="44" t="s">
        <v>393</v>
      </c>
      <c r="J28" s="51" t="s">
        <v>395</v>
      </c>
      <c r="K28" s="44" t="s">
        <v>474</v>
      </c>
      <c r="L28" s="44" t="s">
        <v>396</v>
      </c>
      <c r="M28" s="44" t="s">
        <v>296</v>
      </c>
      <c r="N28" s="52">
        <v>8</v>
      </c>
      <c r="O28" s="52">
        <v>2</v>
      </c>
      <c r="P28" s="52">
        <v>2</v>
      </c>
      <c r="Q28" s="52">
        <f t="shared" si="4"/>
        <v>4</v>
      </c>
      <c r="R28" s="52" t="str">
        <f t="shared" si="5"/>
        <v>Bajo</v>
      </c>
      <c r="S28" s="52">
        <v>10</v>
      </c>
      <c r="T28" s="52">
        <f t="shared" si="6"/>
        <v>40</v>
      </c>
      <c r="U28" s="52" t="str">
        <f t="shared" si="7"/>
        <v>III</v>
      </c>
      <c r="V28" s="44" t="str">
        <f>VLOOKUP(U28,Criterios!$A$18:$E$21,3,FALSE)</f>
        <v>MEJORABLE Mejorar si es posible. Sería conveniente justificar la intervención y su rentabilidad.</v>
      </c>
      <c r="W28" s="52" t="s">
        <v>118</v>
      </c>
      <c r="X28" s="52" t="s">
        <v>230</v>
      </c>
      <c r="Y28" s="52"/>
      <c r="Z28" s="52"/>
      <c r="AA28" s="52"/>
      <c r="AB28" s="53" t="s">
        <v>397</v>
      </c>
      <c r="AC28" s="52" t="s">
        <v>117</v>
      </c>
      <c r="AD28" s="44" t="s">
        <v>320</v>
      </c>
      <c r="AE28" s="44" t="s">
        <v>398</v>
      </c>
      <c r="AF28" s="44" t="s">
        <v>399</v>
      </c>
      <c r="AG28" s="44" t="s">
        <v>681</v>
      </c>
      <c r="AH28" s="44" t="s">
        <v>320</v>
      </c>
      <c r="AI28" s="238">
        <v>6</v>
      </c>
      <c r="AJ28" s="238"/>
      <c r="AK28" s="239">
        <f t="shared" si="8"/>
        <v>0</v>
      </c>
      <c r="AL28" s="206"/>
      <c r="AM28" s="207"/>
    </row>
    <row r="29" spans="1:39" ht="76.5" customHeight="1">
      <c r="A29" s="97">
        <f t="shared" si="9"/>
        <v>22</v>
      </c>
      <c r="B29" s="122" t="s">
        <v>529</v>
      </c>
      <c r="C29" s="122" t="s">
        <v>9</v>
      </c>
      <c r="D29" s="101" t="s">
        <v>250</v>
      </c>
      <c r="E29" s="328"/>
      <c r="F29" s="135" t="s">
        <v>117</v>
      </c>
      <c r="G29" s="44" t="s">
        <v>312</v>
      </c>
      <c r="H29" s="44" t="s">
        <v>196</v>
      </c>
      <c r="I29" s="44" t="s">
        <v>249</v>
      </c>
      <c r="J29" s="51" t="s">
        <v>401</v>
      </c>
      <c r="K29" s="44" t="s">
        <v>328</v>
      </c>
      <c r="L29" s="44" t="s">
        <v>282</v>
      </c>
      <c r="M29" s="44" t="s">
        <v>475</v>
      </c>
      <c r="N29" s="52">
        <v>2</v>
      </c>
      <c r="O29" s="52">
        <v>2</v>
      </c>
      <c r="P29" s="52">
        <v>2</v>
      </c>
      <c r="Q29" s="52">
        <f t="shared" si="4"/>
        <v>4</v>
      </c>
      <c r="R29" s="52" t="str">
        <f t="shared" si="5"/>
        <v>Bajo</v>
      </c>
      <c r="S29" s="52">
        <v>10</v>
      </c>
      <c r="T29" s="52">
        <f t="shared" si="6"/>
        <v>40</v>
      </c>
      <c r="U29" s="52" t="str">
        <f t="shared" si="7"/>
        <v>III</v>
      </c>
      <c r="V29" s="44" t="str">
        <f>VLOOKUP(U29,Criterios!$A$18:$E$21,3,FALSE)</f>
        <v>MEJORABLE Mejorar si es posible. Sería conveniente justificar la intervención y su rentabilidad.</v>
      </c>
      <c r="W29" s="52" t="s">
        <v>118</v>
      </c>
      <c r="X29" s="52" t="s">
        <v>230</v>
      </c>
      <c r="Y29" s="52"/>
      <c r="Z29" s="52"/>
      <c r="AA29" s="52"/>
      <c r="AB29" s="53" t="s">
        <v>403</v>
      </c>
      <c r="AC29" s="52" t="s">
        <v>117</v>
      </c>
      <c r="AD29" s="44" t="s">
        <v>320</v>
      </c>
      <c r="AE29" s="44" t="s">
        <v>320</v>
      </c>
      <c r="AF29" s="44" t="s">
        <v>320</v>
      </c>
      <c r="AG29" s="44" t="s">
        <v>684</v>
      </c>
      <c r="AH29" s="44" t="s">
        <v>320</v>
      </c>
      <c r="AI29" s="238">
        <v>3</v>
      </c>
      <c r="AJ29" s="238"/>
      <c r="AK29" s="239">
        <f t="shared" si="8"/>
        <v>0</v>
      </c>
      <c r="AL29" s="206"/>
      <c r="AM29" s="207"/>
    </row>
    <row r="30" spans="1:39" ht="105" customHeight="1">
      <c r="A30" s="97">
        <f t="shared" si="9"/>
        <v>23</v>
      </c>
      <c r="B30" s="122" t="s">
        <v>529</v>
      </c>
      <c r="C30" s="122" t="s">
        <v>9</v>
      </c>
      <c r="D30" s="101" t="s">
        <v>250</v>
      </c>
      <c r="E30" s="328"/>
      <c r="F30" s="135" t="s">
        <v>117</v>
      </c>
      <c r="G30" s="44" t="s">
        <v>312</v>
      </c>
      <c r="H30" s="44" t="s">
        <v>197</v>
      </c>
      <c r="I30" s="44" t="s">
        <v>272</v>
      </c>
      <c r="J30" s="51" t="s">
        <v>400</v>
      </c>
      <c r="K30" s="44" t="s">
        <v>328</v>
      </c>
      <c r="L30" s="44" t="s">
        <v>283</v>
      </c>
      <c r="M30" s="44" t="s">
        <v>475</v>
      </c>
      <c r="N30" s="52">
        <v>4</v>
      </c>
      <c r="O30" s="52">
        <v>2</v>
      </c>
      <c r="P30" s="52">
        <v>3</v>
      </c>
      <c r="Q30" s="52">
        <f t="shared" si="4"/>
        <v>6</v>
      </c>
      <c r="R30" s="52" t="str">
        <f t="shared" si="5"/>
        <v>Medio</v>
      </c>
      <c r="S30" s="52">
        <v>10</v>
      </c>
      <c r="T30" s="52">
        <f t="shared" si="6"/>
        <v>60</v>
      </c>
      <c r="U30" s="52" t="str">
        <f t="shared" si="7"/>
        <v>III</v>
      </c>
      <c r="V30" s="44" t="str">
        <f>VLOOKUP(U30,Criterios!$A$18:$E$21,3,FALSE)</f>
        <v>MEJORABLE Mejorar si es posible. Sería conveniente justificar la intervención y su rentabilidad.</v>
      </c>
      <c r="W30" s="52" t="s">
        <v>118</v>
      </c>
      <c r="X30" s="52" t="s">
        <v>230</v>
      </c>
      <c r="Y30" s="52"/>
      <c r="Z30" s="52"/>
      <c r="AA30" s="52"/>
      <c r="AB30" s="53" t="s">
        <v>402</v>
      </c>
      <c r="AC30" s="52" t="s">
        <v>117</v>
      </c>
      <c r="AD30" s="44" t="s">
        <v>320</v>
      </c>
      <c r="AE30" s="44" t="s">
        <v>320</v>
      </c>
      <c r="AF30" s="44" t="s">
        <v>320</v>
      </c>
      <c r="AG30" s="44" t="s">
        <v>685</v>
      </c>
      <c r="AH30" s="44" t="s">
        <v>320</v>
      </c>
      <c r="AI30" s="238">
        <v>2</v>
      </c>
      <c r="AJ30" s="238"/>
      <c r="AK30" s="239">
        <f t="shared" si="8"/>
        <v>0</v>
      </c>
      <c r="AL30" s="206"/>
      <c r="AM30" s="207"/>
    </row>
    <row r="31" spans="1:39" ht="84" customHeight="1">
      <c r="A31" s="97">
        <f t="shared" si="9"/>
        <v>24</v>
      </c>
      <c r="B31" s="122" t="s">
        <v>529</v>
      </c>
      <c r="C31" s="122" t="s">
        <v>9</v>
      </c>
      <c r="D31" s="101" t="s">
        <v>250</v>
      </c>
      <c r="E31" s="328"/>
      <c r="F31" s="135" t="s">
        <v>117</v>
      </c>
      <c r="G31" s="44" t="s">
        <v>313</v>
      </c>
      <c r="H31" s="44" t="s">
        <v>225</v>
      </c>
      <c r="I31" s="44" t="s">
        <v>404</v>
      </c>
      <c r="J31" s="51" t="s">
        <v>405</v>
      </c>
      <c r="K31" s="44" t="s">
        <v>281</v>
      </c>
      <c r="L31" s="44" t="s">
        <v>290</v>
      </c>
      <c r="M31" s="44" t="s">
        <v>476</v>
      </c>
      <c r="N31" s="52">
        <v>8</v>
      </c>
      <c r="O31" s="52">
        <v>2</v>
      </c>
      <c r="P31" s="52">
        <v>2</v>
      </c>
      <c r="Q31" s="52">
        <f t="shared" si="4"/>
        <v>4</v>
      </c>
      <c r="R31" s="52" t="str">
        <f t="shared" si="5"/>
        <v>Bajo</v>
      </c>
      <c r="S31" s="52">
        <v>10</v>
      </c>
      <c r="T31" s="52">
        <f t="shared" si="6"/>
        <v>40</v>
      </c>
      <c r="U31" s="52" t="str">
        <f t="shared" si="7"/>
        <v>III</v>
      </c>
      <c r="V31" s="44" t="str">
        <f>VLOOKUP(U31,Criterios!$A$18:$E$21,3,FALSE)</f>
        <v>MEJORABLE Mejorar si es posible. Sería conveniente justificar la intervención y su rentabilidad.</v>
      </c>
      <c r="W31" s="52" t="s">
        <v>118</v>
      </c>
      <c r="X31" s="52" t="s">
        <v>230</v>
      </c>
      <c r="Y31" s="52"/>
      <c r="Z31" s="52"/>
      <c r="AA31" s="52"/>
      <c r="AB31" s="53" t="s">
        <v>402</v>
      </c>
      <c r="AC31" s="52" t="s">
        <v>117</v>
      </c>
      <c r="AD31" s="44" t="s">
        <v>320</v>
      </c>
      <c r="AE31" s="44" t="s">
        <v>320</v>
      </c>
      <c r="AF31" s="44" t="s">
        <v>406</v>
      </c>
      <c r="AG31" s="44" t="s">
        <v>686</v>
      </c>
      <c r="AH31" s="44" t="s">
        <v>320</v>
      </c>
      <c r="AI31" s="238">
        <v>4</v>
      </c>
      <c r="AJ31" s="238"/>
      <c r="AK31" s="239">
        <f t="shared" si="8"/>
        <v>0</v>
      </c>
      <c r="AL31" s="206"/>
      <c r="AM31" s="207"/>
    </row>
    <row r="32" spans="1:39" ht="87" customHeight="1">
      <c r="A32" s="97">
        <f t="shared" si="9"/>
        <v>25</v>
      </c>
      <c r="B32" s="122" t="s">
        <v>529</v>
      </c>
      <c r="C32" s="122" t="s">
        <v>9</v>
      </c>
      <c r="D32" s="101" t="s">
        <v>250</v>
      </c>
      <c r="E32" s="328"/>
      <c r="F32" s="135" t="s">
        <v>117</v>
      </c>
      <c r="G32" s="44" t="s">
        <v>313</v>
      </c>
      <c r="H32" s="44" t="s">
        <v>194</v>
      </c>
      <c r="I32" s="44" t="s">
        <v>248</v>
      </c>
      <c r="J32" s="51" t="s">
        <v>405</v>
      </c>
      <c r="K32" s="44" t="s">
        <v>281</v>
      </c>
      <c r="L32" s="44" t="s">
        <v>271</v>
      </c>
      <c r="M32" s="44" t="s">
        <v>476</v>
      </c>
      <c r="N32" s="52">
        <v>8</v>
      </c>
      <c r="O32" s="52">
        <v>2</v>
      </c>
      <c r="P32" s="52">
        <v>2</v>
      </c>
      <c r="Q32" s="52">
        <f t="shared" si="4"/>
        <v>4</v>
      </c>
      <c r="R32" s="52" t="str">
        <f t="shared" si="5"/>
        <v>Bajo</v>
      </c>
      <c r="S32" s="52">
        <v>10</v>
      </c>
      <c r="T32" s="52">
        <f t="shared" si="6"/>
        <v>40</v>
      </c>
      <c r="U32" s="52" t="str">
        <f t="shared" si="7"/>
        <v>III</v>
      </c>
      <c r="V32" s="44" t="str">
        <f>VLOOKUP(U32,Criterios!$A$18:$E$21,3,FALSE)</f>
        <v>MEJORABLE Mejorar si es posible. Sería conveniente justificar la intervención y su rentabilidad.</v>
      </c>
      <c r="W32" s="52" t="s">
        <v>118</v>
      </c>
      <c r="X32" s="52" t="s">
        <v>230</v>
      </c>
      <c r="Y32" s="52"/>
      <c r="Z32" s="52"/>
      <c r="AA32" s="52"/>
      <c r="AB32" s="53" t="s">
        <v>402</v>
      </c>
      <c r="AC32" s="52" t="s">
        <v>117</v>
      </c>
      <c r="AD32" s="44" t="s">
        <v>320</v>
      </c>
      <c r="AE32" s="44" t="s">
        <v>320</v>
      </c>
      <c r="AF32" s="44" t="s">
        <v>406</v>
      </c>
      <c r="AG32" s="44" t="s">
        <v>686</v>
      </c>
      <c r="AH32" s="44" t="s">
        <v>320</v>
      </c>
      <c r="AI32" s="238">
        <v>4</v>
      </c>
      <c r="AJ32" s="238"/>
      <c r="AK32" s="239">
        <f t="shared" si="8"/>
        <v>0</v>
      </c>
      <c r="AL32" s="206"/>
      <c r="AM32" s="207"/>
    </row>
    <row r="33" spans="1:39" ht="113.45" customHeight="1">
      <c r="A33" s="97">
        <f t="shared" si="9"/>
        <v>26</v>
      </c>
      <c r="B33" s="122" t="s">
        <v>529</v>
      </c>
      <c r="C33" s="122" t="s">
        <v>9</v>
      </c>
      <c r="D33" s="101" t="s">
        <v>250</v>
      </c>
      <c r="E33" s="328"/>
      <c r="F33" s="135" t="s">
        <v>117</v>
      </c>
      <c r="G33" s="44" t="s">
        <v>307</v>
      </c>
      <c r="H33" s="44" t="s">
        <v>207</v>
      </c>
      <c r="I33" s="44" t="s">
        <v>269</v>
      </c>
      <c r="J33" s="51" t="s">
        <v>407</v>
      </c>
      <c r="K33" s="44" t="s">
        <v>477</v>
      </c>
      <c r="L33" s="44" t="s">
        <v>287</v>
      </c>
      <c r="M33" s="44" t="s">
        <v>478</v>
      </c>
      <c r="N33" s="52">
        <v>8</v>
      </c>
      <c r="O33" s="52">
        <v>2</v>
      </c>
      <c r="P33" s="52">
        <v>2</v>
      </c>
      <c r="Q33" s="52">
        <f t="shared" si="4"/>
        <v>4</v>
      </c>
      <c r="R33" s="52" t="str">
        <f t="shared" si="5"/>
        <v>Bajo</v>
      </c>
      <c r="S33" s="52">
        <v>10</v>
      </c>
      <c r="T33" s="52">
        <f t="shared" si="6"/>
        <v>40</v>
      </c>
      <c r="U33" s="52" t="str">
        <f t="shared" si="7"/>
        <v>III</v>
      </c>
      <c r="V33" s="44" t="str">
        <f>VLOOKUP(U33,Criterios!$A$18:$E$21,3,FALSE)</f>
        <v>MEJORABLE Mejorar si es posible. Sería conveniente justificar la intervención y su rentabilidad.</v>
      </c>
      <c r="W33" s="52" t="s">
        <v>118</v>
      </c>
      <c r="X33" s="52" t="s">
        <v>230</v>
      </c>
      <c r="Y33" s="52"/>
      <c r="Z33" s="52"/>
      <c r="AA33" s="52"/>
      <c r="AB33" s="53" t="s">
        <v>408</v>
      </c>
      <c r="AC33" s="52" t="s">
        <v>117</v>
      </c>
      <c r="AD33" s="44" t="s">
        <v>320</v>
      </c>
      <c r="AE33" s="44" t="s">
        <v>410</v>
      </c>
      <c r="AF33" s="44" t="s">
        <v>411</v>
      </c>
      <c r="AG33" s="44" t="s">
        <v>658</v>
      </c>
      <c r="AH33" s="44" t="s">
        <v>320</v>
      </c>
      <c r="AI33" s="238">
        <v>5</v>
      </c>
      <c r="AJ33" s="238"/>
      <c r="AK33" s="239">
        <f t="shared" si="8"/>
        <v>0</v>
      </c>
      <c r="AL33" s="206"/>
      <c r="AM33" s="207"/>
    </row>
    <row r="34" spans="1:39" ht="90" customHeight="1" thickBot="1">
      <c r="A34" s="98">
        <f t="shared" si="9"/>
        <v>27</v>
      </c>
      <c r="B34" s="99" t="s">
        <v>529</v>
      </c>
      <c r="C34" s="99" t="s">
        <v>9</v>
      </c>
      <c r="D34" s="102" t="s">
        <v>250</v>
      </c>
      <c r="E34" s="329"/>
      <c r="F34" s="136" t="s">
        <v>117</v>
      </c>
      <c r="G34" s="112" t="s">
        <v>307</v>
      </c>
      <c r="H34" s="112" t="s">
        <v>208</v>
      </c>
      <c r="I34" s="112" t="s">
        <v>270</v>
      </c>
      <c r="J34" s="137" t="s">
        <v>407</v>
      </c>
      <c r="K34" s="112" t="s">
        <v>477</v>
      </c>
      <c r="L34" s="112" t="s">
        <v>297</v>
      </c>
      <c r="M34" s="112" t="s">
        <v>479</v>
      </c>
      <c r="N34" s="113">
        <v>8</v>
      </c>
      <c r="O34" s="113">
        <v>2</v>
      </c>
      <c r="P34" s="113">
        <v>2</v>
      </c>
      <c r="Q34" s="113">
        <f t="shared" si="4"/>
        <v>4</v>
      </c>
      <c r="R34" s="113" t="str">
        <f t="shared" si="5"/>
        <v>Bajo</v>
      </c>
      <c r="S34" s="113">
        <v>10</v>
      </c>
      <c r="T34" s="113">
        <f t="shared" si="6"/>
        <v>40</v>
      </c>
      <c r="U34" s="113" t="str">
        <f t="shared" si="7"/>
        <v>III</v>
      </c>
      <c r="V34" s="112" t="str">
        <f>VLOOKUP(U34,Criterios!$A$18:$E$21,3,FALSE)</f>
        <v>MEJORABLE Mejorar si es posible. Sería conveniente justificar la intervención y su rentabilidad.</v>
      </c>
      <c r="W34" s="113" t="s">
        <v>118</v>
      </c>
      <c r="X34" s="113" t="s">
        <v>230</v>
      </c>
      <c r="Y34" s="113"/>
      <c r="Z34" s="113"/>
      <c r="AA34" s="113"/>
      <c r="AB34" s="138" t="s">
        <v>409</v>
      </c>
      <c r="AC34" s="113" t="s">
        <v>117</v>
      </c>
      <c r="AD34" s="112" t="s">
        <v>320</v>
      </c>
      <c r="AE34" s="112" t="s">
        <v>410</v>
      </c>
      <c r="AF34" s="112" t="s">
        <v>411</v>
      </c>
      <c r="AG34" s="44" t="s">
        <v>658</v>
      </c>
      <c r="AH34" s="112" t="s">
        <v>320</v>
      </c>
      <c r="AI34" s="238">
        <v>5</v>
      </c>
      <c r="AJ34" s="238"/>
      <c r="AK34" s="239">
        <f t="shared" si="8"/>
        <v>0</v>
      </c>
      <c r="AL34" s="206"/>
      <c r="AM34" s="207"/>
    </row>
    <row r="35" spans="1:39">
      <c r="H35" s="46"/>
      <c r="N35" s="46"/>
    </row>
    <row r="36" spans="1:39">
      <c r="H36" s="46"/>
      <c r="N36" s="46"/>
    </row>
    <row r="37" spans="1:39">
      <c r="H37" s="46"/>
      <c r="N37" s="46"/>
    </row>
    <row r="38" spans="1:39">
      <c r="H38" s="46"/>
      <c r="N38" s="46"/>
    </row>
    <row r="39" spans="1:39">
      <c r="H39" s="46"/>
      <c r="N39" s="46"/>
    </row>
    <row r="40" spans="1:39">
      <c r="H40" s="46"/>
      <c r="N40" s="46"/>
    </row>
    <row r="41" spans="1:39">
      <c r="H41" s="46"/>
      <c r="N41" s="46"/>
    </row>
    <row r="42" spans="1:39">
      <c r="H42" s="46"/>
      <c r="N42" s="46"/>
    </row>
    <row r="43" spans="1:39">
      <c r="H43" s="46"/>
      <c r="N43" s="46"/>
    </row>
    <row r="44" spans="1:39">
      <c r="H44" s="46"/>
      <c r="N44" s="46"/>
    </row>
    <row r="45" spans="1:39">
      <c r="H45" s="46"/>
      <c r="N45" s="46"/>
    </row>
    <row r="46" spans="1:39">
      <c r="H46" s="46"/>
      <c r="N46" s="46"/>
    </row>
    <row r="47" spans="1:39">
      <c r="H47" s="46"/>
      <c r="N47" s="46"/>
    </row>
    <row r="48" spans="1:39">
      <c r="H48" s="46"/>
      <c r="N48" s="46"/>
    </row>
    <row r="49" spans="8:14">
      <c r="H49" s="46"/>
      <c r="N49" s="46"/>
    </row>
    <row r="50" spans="8:14">
      <c r="H50" s="46"/>
      <c r="N50" s="46"/>
    </row>
    <row r="51" spans="8:14">
      <c r="H51" s="46"/>
      <c r="N51" s="46"/>
    </row>
    <row r="52" spans="8:14">
      <c r="H52" s="46"/>
      <c r="N52" s="46"/>
    </row>
    <row r="53" spans="8:14">
      <c r="H53" s="46"/>
      <c r="N53" s="46"/>
    </row>
    <row r="54" spans="8:14">
      <c r="H54" s="46"/>
      <c r="N54" s="46"/>
    </row>
    <row r="55" spans="8:14">
      <c r="H55" s="46"/>
      <c r="N55" s="46"/>
    </row>
    <row r="56" spans="8:14">
      <c r="H56" s="46"/>
      <c r="N56" s="46"/>
    </row>
    <row r="57" spans="8:14">
      <c r="H57" s="46"/>
      <c r="N57" s="46"/>
    </row>
    <row r="58" spans="8:14">
      <c r="H58" s="46"/>
      <c r="N58" s="46"/>
    </row>
    <row r="59" spans="8:14">
      <c r="H59" s="46"/>
      <c r="N59" s="46"/>
    </row>
    <row r="60" spans="8:14">
      <c r="H60" s="46"/>
      <c r="N60" s="46"/>
    </row>
    <row r="61" spans="8:14">
      <c r="H61" s="46"/>
      <c r="N61" s="46"/>
    </row>
    <row r="62" spans="8:14">
      <c r="H62" s="46"/>
      <c r="N62" s="46"/>
    </row>
    <row r="63" spans="8:14">
      <c r="H63" s="46"/>
      <c r="N63" s="46"/>
    </row>
    <row r="64" spans="8:14">
      <c r="H64" s="46"/>
      <c r="N64" s="46"/>
    </row>
    <row r="65" spans="8:14">
      <c r="H65" s="46"/>
      <c r="N65" s="46"/>
    </row>
    <row r="66" spans="8:14">
      <c r="H66" s="46"/>
      <c r="N66" s="46"/>
    </row>
    <row r="67" spans="8:14">
      <c r="H67" s="46"/>
      <c r="N67" s="46"/>
    </row>
    <row r="68" spans="8:14">
      <c r="H68" s="46"/>
      <c r="N68" s="46"/>
    </row>
    <row r="69" spans="8:14">
      <c r="H69" s="46"/>
      <c r="N69" s="46"/>
    </row>
    <row r="70" spans="8:14">
      <c r="H70" s="46"/>
      <c r="N70" s="46"/>
    </row>
    <row r="71" spans="8:14">
      <c r="H71" s="46"/>
      <c r="N71" s="46"/>
    </row>
    <row r="72" spans="8:14">
      <c r="H72" s="46"/>
      <c r="N72" s="46"/>
    </row>
    <row r="73" spans="8:14">
      <c r="H73" s="46"/>
      <c r="N73" s="46"/>
    </row>
    <row r="74" spans="8:14">
      <c r="H74" s="46"/>
      <c r="N74" s="46"/>
    </row>
    <row r="75" spans="8:14">
      <c r="H75" s="46"/>
      <c r="N75" s="46"/>
    </row>
    <row r="76" spans="8:14">
      <c r="H76" s="46"/>
      <c r="N76" s="46"/>
    </row>
    <row r="77" spans="8:14">
      <c r="H77" s="46"/>
      <c r="N77" s="46"/>
    </row>
    <row r="78" spans="8:14">
      <c r="H78" s="46"/>
      <c r="N78" s="46"/>
    </row>
    <row r="79" spans="8:14">
      <c r="H79" s="46"/>
      <c r="N79" s="46"/>
    </row>
    <row r="80" spans="8:14">
      <c r="H80" s="46"/>
      <c r="N80" s="46"/>
    </row>
    <row r="81" spans="8:14">
      <c r="H81" s="46"/>
      <c r="N81" s="46"/>
    </row>
    <row r="82" spans="8:14">
      <c r="H82" s="46"/>
      <c r="N82" s="46"/>
    </row>
    <row r="83" spans="8:14">
      <c r="H83" s="46"/>
      <c r="N83" s="46"/>
    </row>
    <row r="84" spans="8:14">
      <c r="H84" s="46"/>
      <c r="N84" s="46"/>
    </row>
    <row r="85" spans="8:14">
      <c r="H85" s="46"/>
      <c r="N85" s="46"/>
    </row>
    <row r="86" spans="8:14">
      <c r="H86" s="46"/>
      <c r="N86" s="46"/>
    </row>
    <row r="87" spans="8:14">
      <c r="H87" s="46"/>
      <c r="N87" s="46"/>
    </row>
    <row r="88" spans="8:14">
      <c r="H88" s="46"/>
      <c r="N88" s="46"/>
    </row>
    <row r="89" spans="8:14">
      <c r="H89" s="46"/>
      <c r="N89" s="46"/>
    </row>
    <row r="90" spans="8:14">
      <c r="H90" s="46"/>
      <c r="N90" s="46"/>
    </row>
    <row r="91" spans="8:14">
      <c r="H91" s="46"/>
      <c r="N91" s="46"/>
    </row>
    <row r="92" spans="8:14">
      <c r="H92" s="46"/>
      <c r="N92" s="46"/>
    </row>
    <row r="93" spans="8:14">
      <c r="H93" s="46"/>
      <c r="N93" s="46"/>
    </row>
    <row r="94" spans="8:14">
      <c r="H94" s="46"/>
      <c r="N94" s="46"/>
    </row>
    <row r="95" spans="8:14">
      <c r="H95" s="46"/>
      <c r="N95" s="46"/>
    </row>
    <row r="96" spans="8:14">
      <c r="H96" s="46"/>
      <c r="N96" s="46"/>
    </row>
    <row r="97" spans="8:14">
      <c r="H97" s="46"/>
      <c r="N97" s="46"/>
    </row>
    <row r="98" spans="8:14">
      <c r="H98" s="46"/>
      <c r="N98" s="46"/>
    </row>
    <row r="99" spans="8:14">
      <c r="H99" s="46"/>
      <c r="N99" s="46"/>
    </row>
    <row r="100" spans="8:14">
      <c r="H100" s="46"/>
      <c r="N100" s="46"/>
    </row>
    <row r="101" spans="8:14">
      <c r="H101" s="46"/>
      <c r="N101" s="46"/>
    </row>
    <row r="102" spans="8:14">
      <c r="H102" s="46"/>
      <c r="N102" s="46"/>
    </row>
    <row r="103" spans="8:14">
      <c r="H103" s="46"/>
      <c r="N103" s="46"/>
    </row>
    <row r="104" spans="8:14">
      <c r="H104" s="46"/>
      <c r="N104" s="46"/>
    </row>
    <row r="105" spans="8:14">
      <c r="H105" s="46"/>
      <c r="N105" s="46"/>
    </row>
    <row r="106" spans="8:14">
      <c r="H106" s="46"/>
      <c r="N106" s="46"/>
    </row>
    <row r="107" spans="8:14">
      <c r="H107" s="46"/>
      <c r="N107" s="46"/>
    </row>
    <row r="108" spans="8:14">
      <c r="H108" s="46"/>
      <c r="N108" s="46"/>
    </row>
    <row r="109" spans="8:14">
      <c r="H109" s="46"/>
      <c r="N109" s="46"/>
    </row>
    <row r="110" spans="8:14">
      <c r="H110" s="46"/>
      <c r="N110" s="46"/>
    </row>
    <row r="111" spans="8:14">
      <c r="H111" s="46"/>
      <c r="N111" s="46"/>
    </row>
    <row r="112" spans="8:14">
      <c r="H112" s="46"/>
      <c r="N112" s="46"/>
    </row>
    <row r="113" spans="8:14">
      <c r="H113" s="46"/>
      <c r="N113" s="46"/>
    </row>
    <row r="114" spans="8:14">
      <c r="H114" s="46"/>
      <c r="N114" s="46"/>
    </row>
    <row r="115" spans="8:14">
      <c r="H115" s="46"/>
      <c r="N115" s="46"/>
    </row>
    <row r="116" spans="8:14">
      <c r="H116" s="46"/>
      <c r="N116" s="46"/>
    </row>
    <row r="117" spans="8:14">
      <c r="H117" s="46"/>
      <c r="N117" s="46"/>
    </row>
    <row r="118" spans="8:14">
      <c r="H118" s="46"/>
      <c r="N118" s="46"/>
    </row>
    <row r="119" spans="8:14">
      <c r="H119" s="46"/>
      <c r="N119" s="46"/>
    </row>
    <row r="120" spans="8:14">
      <c r="H120" s="46"/>
      <c r="N120" s="46"/>
    </row>
    <row r="121" spans="8:14">
      <c r="H121" s="46"/>
      <c r="N121" s="46"/>
    </row>
    <row r="122" spans="8:14">
      <c r="H122" s="46"/>
      <c r="N122" s="46"/>
    </row>
    <row r="123" spans="8:14">
      <c r="H123" s="46"/>
      <c r="N123" s="46"/>
    </row>
    <row r="124" spans="8:14">
      <c r="H124" s="46"/>
      <c r="N124" s="46"/>
    </row>
    <row r="125" spans="8:14">
      <c r="H125" s="46"/>
      <c r="N125" s="46"/>
    </row>
    <row r="126" spans="8:14">
      <c r="H126" s="46"/>
      <c r="N126" s="46"/>
    </row>
    <row r="127" spans="8:14">
      <c r="H127" s="46"/>
      <c r="N127" s="46"/>
    </row>
    <row r="128" spans="8:14">
      <c r="H128" s="46"/>
      <c r="N128" s="46"/>
    </row>
    <row r="129" spans="8:14">
      <c r="H129" s="46"/>
      <c r="N129" s="46"/>
    </row>
    <row r="130" spans="8:14">
      <c r="H130" s="46"/>
      <c r="N130" s="46"/>
    </row>
    <row r="131" spans="8:14">
      <c r="H131" s="46"/>
      <c r="N131" s="46"/>
    </row>
    <row r="132" spans="8:14">
      <c r="H132" s="46"/>
      <c r="N132" s="46"/>
    </row>
    <row r="133" spans="8:14">
      <c r="H133" s="46"/>
      <c r="N133" s="46"/>
    </row>
    <row r="134" spans="8:14">
      <c r="H134" s="46"/>
      <c r="N134" s="46"/>
    </row>
    <row r="135" spans="8:14">
      <c r="H135" s="46"/>
      <c r="N135" s="46"/>
    </row>
    <row r="136" spans="8:14">
      <c r="H136" s="46"/>
      <c r="N136" s="46"/>
    </row>
    <row r="137" spans="8:14">
      <c r="H137" s="46"/>
      <c r="N137" s="46"/>
    </row>
    <row r="138" spans="8:14">
      <c r="H138" s="46"/>
      <c r="N138" s="46"/>
    </row>
    <row r="139" spans="8:14">
      <c r="H139" s="46"/>
      <c r="N139" s="46"/>
    </row>
    <row r="140" spans="8:14">
      <c r="H140" s="46"/>
      <c r="N140" s="46"/>
    </row>
    <row r="141" spans="8:14">
      <c r="H141" s="46"/>
      <c r="N141" s="46"/>
    </row>
    <row r="142" spans="8:14">
      <c r="H142" s="46"/>
      <c r="N142" s="46"/>
    </row>
    <row r="143" spans="8:14">
      <c r="H143" s="46"/>
      <c r="N143" s="46"/>
    </row>
    <row r="144" spans="8:14">
      <c r="H144" s="46"/>
      <c r="N144" s="46"/>
    </row>
    <row r="145" spans="8:14">
      <c r="H145" s="46"/>
      <c r="N145" s="46"/>
    </row>
    <row r="146" spans="8:14">
      <c r="H146" s="46"/>
      <c r="N146" s="46"/>
    </row>
    <row r="147" spans="8:14">
      <c r="H147" s="46"/>
      <c r="N147" s="46"/>
    </row>
    <row r="148" spans="8:14">
      <c r="H148" s="46"/>
      <c r="N148" s="46"/>
    </row>
    <row r="149" spans="8:14">
      <c r="H149" s="46"/>
      <c r="N149" s="46"/>
    </row>
    <row r="150" spans="8:14">
      <c r="H150" s="46"/>
      <c r="N150" s="46"/>
    </row>
    <row r="151" spans="8:14">
      <c r="H151" s="46"/>
      <c r="N151" s="46"/>
    </row>
    <row r="152" spans="8:14">
      <c r="H152" s="46"/>
      <c r="N152" s="46"/>
    </row>
    <row r="153" spans="8:14">
      <c r="H153" s="46"/>
      <c r="N153" s="46"/>
    </row>
    <row r="154" spans="8:14">
      <c r="H154" s="46"/>
      <c r="N154" s="46"/>
    </row>
    <row r="155" spans="8:14">
      <c r="H155" s="46"/>
      <c r="N155" s="46"/>
    </row>
    <row r="156" spans="8:14">
      <c r="H156" s="46"/>
      <c r="N156" s="46"/>
    </row>
    <row r="157" spans="8:14">
      <c r="H157" s="46"/>
      <c r="N157" s="46"/>
    </row>
    <row r="158" spans="8:14">
      <c r="H158" s="46"/>
      <c r="N158" s="46"/>
    </row>
    <row r="159" spans="8:14">
      <c r="H159" s="46"/>
      <c r="N159" s="46"/>
    </row>
    <row r="160" spans="8:14">
      <c r="H160" s="46"/>
      <c r="N160" s="46"/>
    </row>
    <row r="161" spans="8:14">
      <c r="H161" s="46"/>
      <c r="N161" s="46"/>
    </row>
    <row r="162" spans="8:14">
      <c r="H162" s="46"/>
      <c r="N162" s="46"/>
    </row>
    <row r="163" spans="8:14">
      <c r="H163" s="46"/>
      <c r="N163" s="46"/>
    </row>
    <row r="164" spans="8:14">
      <c r="H164" s="46"/>
      <c r="N164" s="46"/>
    </row>
    <row r="165" spans="8:14">
      <c r="H165" s="46"/>
      <c r="N165" s="46"/>
    </row>
    <row r="166" spans="8:14">
      <c r="H166" s="46"/>
      <c r="N166" s="46"/>
    </row>
    <row r="167" spans="8:14">
      <c r="H167" s="46"/>
      <c r="N167" s="46"/>
    </row>
    <row r="168" spans="8:14">
      <c r="H168" s="46"/>
      <c r="N168" s="46"/>
    </row>
    <row r="169" spans="8:14">
      <c r="H169" s="46"/>
      <c r="N169" s="46"/>
    </row>
    <row r="170" spans="8:14">
      <c r="H170" s="46"/>
      <c r="N170" s="46"/>
    </row>
    <row r="171" spans="8:14">
      <c r="H171" s="46"/>
      <c r="N171" s="46"/>
    </row>
    <row r="172" spans="8:14">
      <c r="H172" s="46"/>
      <c r="N172" s="46"/>
    </row>
    <row r="173" spans="8:14">
      <c r="H173" s="46"/>
      <c r="N173" s="46"/>
    </row>
    <row r="174" spans="8:14">
      <c r="H174" s="46"/>
      <c r="N174" s="46"/>
    </row>
  </sheetData>
  <autoFilter ref="A7:AM34" xr:uid="{00000000-0001-0000-0500-000000000000}"/>
  <mergeCells count="12">
    <mergeCell ref="AD6:AM6"/>
    <mergeCell ref="A4:AH4"/>
    <mergeCell ref="A1:D3"/>
    <mergeCell ref="E1:AF3"/>
    <mergeCell ref="X6:AC6"/>
    <mergeCell ref="K6:M6"/>
    <mergeCell ref="N6:V6"/>
    <mergeCell ref="E8:E34"/>
    <mergeCell ref="A5:D5"/>
    <mergeCell ref="E5:J5"/>
    <mergeCell ref="A6:E6"/>
    <mergeCell ref="G6:J6"/>
  </mergeCells>
  <conditionalFormatting sqref="Q8:S34">
    <cfRule type="expression" dxfId="15" priority="1">
      <formula>$R8="Muy Alto"</formula>
    </cfRule>
    <cfRule type="expression" dxfId="14" priority="2">
      <formula>$R8="Alto"</formula>
    </cfRule>
    <cfRule type="expression" dxfId="13" priority="3">
      <formula>$R8="Medio"</formula>
    </cfRule>
    <cfRule type="expression" dxfId="12" priority="4">
      <formula>$R8="Bajo"</formula>
    </cfRule>
  </conditionalFormatting>
  <conditionalFormatting sqref="T8:V34">
    <cfRule type="expression" dxfId="11" priority="5">
      <formula>$U8="IV"</formula>
    </cfRule>
    <cfRule type="expression" dxfId="10" priority="6">
      <formula>$U8="III"</formula>
    </cfRule>
    <cfRule type="expression" dxfId="9" priority="7">
      <formula>$U8="II"</formula>
    </cfRule>
    <cfRule type="expression" dxfId="8" priority="8">
      <formula>$U8="I"</formula>
    </cfRule>
  </conditionalFormatting>
  <dataValidations count="3">
    <dataValidation type="list" allowBlank="1" showInputMessage="1" showErrorMessage="1" sqref="G8:G22 G24:G34" xr:uid="{00000000-0002-0000-0500-000000000000}">
      <formula1>Peligros</formula1>
    </dataValidation>
    <dataValidation type="list" allowBlank="1" showInputMessage="1" showErrorMessage="1" sqref="H24" xr:uid="{00000000-0002-0000-0500-000001000000}">
      <formula1>INDIRECT(#REF!)</formula1>
    </dataValidation>
    <dataValidation type="list" allowBlank="1" showInputMessage="1" showErrorMessage="1" sqref="H25:H27" xr:uid="{00000000-0002-0000-0500-000002000000}">
      <formula1>Locativo</formula1>
    </dataValidation>
  </dataValidations>
  <pageMargins left="0.70866141732283472" right="0.70866141732283472" top="0.74803149606299213" bottom="0.74803149606299213" header="0.31496062992125984" footer="0.51181102362204722"/>
  <pageSetup paperSize="5" scale="33" orientation="landscape" r:id="rId1"/>
  <headerFooter>
    <oddFooter>&amp;R&amp;9Elaborado por : 
Ingeniero Cesar Martínez 
LSO Res 2133 -28/02/2017</oddFooter>
  </headerFooter>
  <drawing r:id="rId2"/>
  <legacyDrawing r:id="rId3"/>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500-000003000000}">
          <x14:formula1>
            <xm:f>Parametros!$B$5:$B$13</xm:f>
          </x14:formula1>
          <xm:sqref>H8:H9</xm:sqref>
        </x14:dataValidation>
        <x14:dataValidation type="list" allowBlank="1" showInputMessage="1" showErrorMessage="1" xr:uid="{00000000-0002-0000-0500-000004000000}">
          <x14:formula1>
            <xm:f>Parametros!$C$5:$C$12</xm:f>
          </x14:formula1>
          <xm:sqref>H10:H13</xm:sqref>
        </x14:dataValidation>
        <x14:dataValidation type="list" allowBlank="1" showInputMessage="1" showErrorMessage="1" xr:uid="{00000000-0002-0000-0500-000005000000}">
          <x14:formula1>
            <xm:f>Parametros!$D$5:$D$11</xm:f>
          </x14:formula1>
          <xm:sqref>H14</xm:sqref>
        </x14:dataValidation>
        <x14:dataValidation type="list" allowBlank="1" showInputMessage="1" showErrorMessage="1" xr:uid="{00000000-0002-0000-0500-000006000000}">
          <x14:formula1>
            <xm:f>Parametros!$E$5:$E$10</xm:f>
          </x14:formula1>
          <xm:sqref>H15:H19</xm:sqref>
        </x14:dataValidation>
        <x14:dataValidation type="list" allowBlank="1" showInputMessage="1" showErrorMessage="1" xr:uid="{00000000-0002-0000-0500-000007000000}">
          <x14:formula1>
            <xm:f>Parametros!$F$5:$F$13</xm:f>
          </x14:formula1>
          <xm:sqref>H20:H22</xm:sqref>
        </x14:dataValidation>
        <x14:dataValidation type="list" allowBlank="1" showInputMessage="1" showErrorMessage="1" xr:uid="{00000000-0002-0000-0500-000008000000}">
          <x14:formula1>
            <xm:f>Parametros!$A$5:$A$18</xm:f>
          </x14:formula1>
          <xm:sqref>G23</xm:sqref>
        </x14:dataValidation>
        <x14:dataValidation type="list" allowBlank="1" showInputMessage="1" showErrorMessage="1" xr:uid="{00000000-0002-0000-0500-000009000000}">
          <x14:formula1>
            <xm:f>Parametros!$G$5:$G$11</xm:f>
          </x14:formula1>
          <xm:sqref>H23</xm:sqref>
        </x14:dataValidation>
        <x14:dataValidation type="list" allowBlank="1" showInputMessage="1" showErrorMessage="1" xr:uid="{00000000-0002-0000-0500-00000A000000}">
          <x14:formula1>
            <xm:f>Parametros!$J$5:$J$7</xm:f>
          </x14:formula1>
          <xm:sqref>H28</xm:sqref>
        </x14:dataValidation>
        <x14:dataValidation type="list" allowBlank="1" showInputMessage="1" showErrorMessage="1" xr:uid="{00000000-0002-0000-0500-00000B000000}">
          <x14:formula1>
            <xm:f>Parametros!$K$5:$K$8</xm:f>
          </x14:formula1>
          <xm:sqref>H29:H30</xm:sqref>
        </x14:dataValidation>
        <x14:dataValidation type="list" allowBlank="1" showInputMessage="1" showErrorMessage="1" xr:uid="{00000000-0002-0000-0500-00000C000000}">
          <x14:formula1>
            <xm:f>Parametros!$L$5:$L$7</xm:f>
          </x14:formula1>
          <xm:sqref>H31:H32</xm:sqref>
        </x14:dataValidation>
        <x14:dataValidation type="list" allowBlank="1" showInputMessage="1" showErrorMessage="1" xr:uid="{00000000-0002-0000-0500-00000D000000}">
          <x14:formula1>
            <xm:f>Parametros!$N$5:$N$14</xm:f>
          </x14:formula1>
          <xm:sqref>H33:H34</xm:sqref>
        </x14:dataValidation>
        <x14:dataValidation type="list" allowBlank="1" showInputMessage="1" showErrorMessage="1" xr:uid="{00000000-0002-0000-0500-00000E000000}">
          <x14:formula1>
            <xm:f>Parametros!$A$1:$A$2</xm:f>
          </x14:formula1>
          <xm:sqref>W8:W34 AC8:AC34 F8:F34</xm:sqref>
        </x14:dataValidation>
        <x14:dataValidation type="list" allowBlank="1" showInputMessage="1" showErrorMessage="1" xr:uid="{00000000-0002-0000-0500-00000F000000}">
          <x14:formula1>
            <xm:f>Criterios!$B$4:$B$7</xm:f>
          </x14:formula1>
          <xm:sqref>O8:O34</xm:sqref>
        </x14:dataValidation>
        <x14:dataValidation type="list" allowBlank="1" showInputMessage="1" showErrorMessage="1" xr:uid="{00000000-0002-0000-0500-000010000000}">
          <x14:formula1>
            <xm:f>Criterios!$B$11:$B$14</xm:f>
          </x14:formula1>
          <xm:sqref>P8:P34</xm:sqref>
        </x14:dataValidation>
        <x14:dataValidation type="list" allowBlank="1" showInputMessage="1" showErrorMessage="1" xr:uid="{00000000-0002-0000-0500-000011000000}">
          <x14:formula1>
            <xm:f>Criterios!$H$11:$H$14</xm:f>
          </x14:formula1>
          <xm:sqref>S8:S34</xm:sqref>
        </x14:dataValidation>
        <x14:dataValidation type="list" allowBlank="1" showInputMessage="1" showErrorMessage="1" xr:uid="{00000000-0002-0000-0500-000012000000}">
          <x14:formula1>
            <xm:f>Criterios!$A$31:$A$36</xm:f>
          </x14:formula1>
          <xm:sqref>X8:X34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M165"/>
  <sheetViews>
    <sheetView showGridLines="0" tabSelected="1" topLeftCell="X7" zoomScale="80" zoomScaleNormal="80" zoomScaleSheetLayoutView="30" workbookViewId="0">
      <selection activeCell="O25" sqref="O25"/>
    </sheetView>
  </sheetViews>
  <sheetFormatPr baseColWidth="10" defaultColWidth="11.42578125" defaultRowHeight="15"/>
  <cols>
    <col min="1" max="1" width="8" style="46" customWidth="1"/>
    <col min="2" max="2" width="12.7109375" style="46" customWidth="1"/>
    <col min="3" max="3" width="14.7109375" style="46" customWidth="1"/>
    <col min="4" max="4" width="13.140625" style="46" customWidth="1"/>
    <col min="5" max="5" width="32" style="46" customWidth="1"/>
    <col min="6" max="6" width="12.28515625" style="46" customWidth="1"/>
    <col min="7" max="7" width="16" style="46" customWidth="1"/>
    <col min="8" max="8" width="20.140625" style="49" customWidth="1"/>
    <col min="9" max="9" width="29.7109375" style="46" customWidth="1"/>
    <col min="10" max="10" width="21.28515625" style="46" customWidth="1"/>
    <col min="11" max="11" width="19.42578125" style="46" customWidth="1"/>
    <col min="12" max="12" width="19.5703125" style="55" customWidth="1"/>
    <col min="13" max="13" width="21.7109375" style="46" customWidth="1"/>
    <col min="14" max="14" width="11.42578125" style="47"/>
    <col min="15" max="16" width="11.42578125" style="46"/>
    <col min="17" max="21" width="13.42578125" style="46" customWidth="1"/>
    <col min="22" max="22" width="31.7109375" style="46" customWidth="1"/>
    <col min="23" max="23" width="15" style="46" customWidth="1"/>
    <col min="24" max="24" width="11.42578125" style="46"/>
    <col min="25" max="25" width="12.5703125" style="46" customWidth="1"/>
    <col min="26" max="27" width="11.42578125" style="46"/>
    <col min="28" max="28" width="17.140625" style="46" customWidth="1"/>
    <col min="29" max="29" width="15.5703125" style="46" customWidth="1"/>
    <col min="30" max="30" width="11.42578125" style="46"/>
    <col min="31" max="31" width="16.28515625" style="46" customWidth="1"/>
    <col min="32" max="32" width="24.7109375" style="46" customWidth="1"/>
    <col min="33" max="33" width="48.5703125" style="56" customWidth="1"/>
    <col min="34" max="34" width="25.5703125" style="46" customWidth="1"/>
    <col min="35" max="35" width="35.85546875" style="48" customWidth="1"/>
    <col min="36" max="36" width="20.7109375" style="46" customWidth="1"/>
    <col min="37" max="37" width="18.28515625" style="46" customWidth="1"/>
    <col min="38" max="38" width="21.140625" style="46" customWidth="1"/>
    <col min="39" max="39" width="23.5703125" style="46" customWidth="1"/>
    <col min="40" max="16384" width="11.42578125" style="46"/>
  </cols>
  <sheetData>
    <row r="1" spans="1:39" ht="15.75">
      <c r="A1" s="374"/>
      <c r="B1" s="375"/>
      <c r="C1" s="375"/>
      <c r="D1" s="376"/>
      <c r="E1" s="383" t="s">
        <v>318</v>
      </c>
      <c r="F1" s="384"/>
      <c r="G1" s="384"/>
      <c r="H1" s="384"/>
      <c r="I1" s="384"/>
      <c r="J1" s="384"/>
      <c r="K1" s="384"/>
      <c r="L1" s="384"/>
      <c r="M1" s="384"/>
      <c r="N1" s="384"/>
      <c r="O1" s="384"/>
      <c r="P1" s="384"/>
      <c r="Q1" s="384"/>
      <c r="R1" s="384"/>
      <c r="S1" s="384"/>
      <c r="T1" s="384"/>
      <c r="U1" s="384"/>
      <c r="V1" s="384"/>
      <c r="W1" s="384"/>
      <c r="X1" s="384"/>
      <c r="Y1" s="384"/>
      <c r="Z1" s="384"/>
      <c r="AA1" s="384"/>
      <c r="AB1" s="384"/>
      <c r="AC1" s="384"/>
      <c r="AD1" s="384"/>
      <c r="AE1" s="384"/>
      <c r="AF1" s="385"/>
      <c r="AG1" s="123" t="s">
        <v>315</v>
      </c>
      <c r="AH1" s="358">
        <v>43650</v>
      </c>
      <c r="AI1" s="360"/>
    </row>
    <row r="2" spans="1:39" ht="24" customHeight="1">
      <c r="A2" s="377"/>
      <c r="B2" s="378"/>
      <c r="C2" s="378"/>
      <c r="D2" s="379"/>
      <c r="E2" s="386"/>
      <c r="F2" s="387"/>
      <c r="G2" s="387"/>
      <c r="H2" s="387"/>
      <c r="I2" s="387"/>
      <c r="J2" s="387"/>
      <c r="K2" s="387"/>
      <c r="L2" s="387"/>
      <c r="M2" s="387"/>
      <c r="N2" s="387"/>
      <c r="O2" s="387"/>
      <c r="P2" s="387"/>
      <c r="Q2" s="387"/>
      <c r="R2" s="387"/>
      <c r="S2" s="387"/>
      <c r="T2" s="387"/>
      <c r="U2" s="387"/>
      <c r="V2" s="387"/>
      <c r="W2" s="387"/>
      <c r="X2" s="387"/>
      <c r="Y2" s="387"/>
      <c r="Z2" s="387"/>
      <c r="AA2" s="387"/>
      <c r="AB2" s="387"/>
      <c r="AC2" s="387"/>
      <c r="AD2" s="387"/>
      <c r="AE2" s="387"/>
      <c r="AF2" s="388"/>
      <c r="AG2" s="124" t="s">
        <v>316</v>
      </c>
      <c r="AH2" s="361">
        <v>45628</v>
      </c>
      <c r="AI2" s="363"/>
    </row>
    <row r="3" spans="1:39" ht="16.5" thickBot="1">
      <c r="A3" s="380"/>
      <c r="B3" s="381"/>
      <c r="C3" s="381"/>
      <c r="D3" s="382"/>
      <c r="E3" s="389"/>
      <c r="F3" s="390"/>
      <c r="G3" s="390"/>
      <c r="H3" s="390"/>
      <c r="I3" s="390"/>
      <c r="J3" s="390"/>
      <c r="K3" s="390"/>
      <c r="L3" s="390"/>
      <c r="M3" s="390"/>
      <c r="N3" s="390"/>
      <c r="O3" s="390"/>
      <c r="P3" s="390"/>
      <c r="Q3" s="390"/>
      <c r="R3" s="390"/>
      <c r="S3" s="390"/>
      <c r="T3" s="390"/>
      <c r="U3" s="390"/>
      <c r="V3" s="390"/>
      <c r="W3" s="390"/>
      <c r="X3" s="390"/>
      <c r="Y3" s="390"/>
      <c r="Z3" s="390"/>
      <c r="AA3" s="390"/>
      <c r="AB3" s="390"/>
      <c r="AC3" s="390"/>
      <c r="AD3" s="390"/>
      <c r="AE3" s="390"/>
      <c r="AF3" s="391"/>
      <c r="AG3" s="125" t="s">
        <v>317</v>
      </c>
      <c r="AH3" s="364">
        <v>8</v>
      </c>
      <c r="AI3" s="366"/>
    </row>
    <row r="4" spans="1:39" ht="15.75" thickBot="1">
      <c r="A4" s="367"/>
      <c r="B4" s="367"/>
      <c r="C4" s="367"/>
      <c r="D4" s="367"/>
      <c r="E4" s="367"/>
      <c r="F4" s="367"/>
      <c r="G4" s="367"/>
      <c r="H4" s="367"/>
      <c r="I4" s="367"/>
      <c r="J4" s="367"/>
      <c r="K4" s="367"/>
      <c r="L4" s="367"/>
      <c r="M4" s="367"/>
      <c r="N4" s="367"/>
      <c r="O4" s="367"/>
      <c r="P4" s="367"/>
      <c r="Q4" s="367"/>
      <c r="R4" s="367"/>
      <c r="S4" s="367"/>
      <c r="T4" s="367"/>
      <c r="U4" s="367"/>
      <c r="V4" s="367"/>
      <c r="W4" s="367"/>
      <c r="X4" s="367"/>
      <c r="Y4" s="367"/>
      <c r="Z4" s="367"/>
      <c r="AA4" s="367"/>
      <c r="AB4" s="367"/>
      <c r="AC4" s="367"/>
      <c r="AD4" s="367"/>
      <c r="AE4" s="367"/>
      <c r="AF4" s="367"/>
      <c r="AG4" s="367"/>
      <c r="AH4" s="367"/>
      <c r="AI4" s="367"/>
    </row>
    <row r="5" spans="1:39" ht="27.75" customHeight="1" thickBot="1">
      <c r="A5" s="368" t="s">
        <v>319</v>
      </c>
      <c r="B5" s="369"/>
      <c r="C5" s="369"/>
      <c r="D5" s="370"/>
      <c r="E5" s="371" t="s">
        <v>530</v>
      </c>
      <c r="F5" s="372"/>
      <c r="G5" s="372"/>
      <c r="H5" s="372"/>
      <c r="I5" s="372"/>
      <c r="J5" s="373"/>
      <c r="N5" s="92"/>
      <c r="O5" s="92"/>
      <c r="P5" s="92"/>
      <c r="Q5" s="92"/>
      <c r="R5" s="92"/>
      <c r="S5" s="92"/>
      <c r="T5" s="92"/>
      <c r="U5" s="92"/>
      <c r="V5" s="92"/>
      <c r="AI5" s="46"/>
    </row>
    <row r="6" spans="1:39" ht="31.5" customHeight="1" thickBot="1">
      <c r="A6" s="347" t="s">
        <v>256</v>
      </c>
      <c r="B6" s="348"/>
      <c r="C6" s="348"/>
      <c r="D6" s="348"/>
      <c r="E6" s="349"/>
      <c r="F6" s="126" t="s">
        <v>2</v>
      </c>
      <c r="G6" s="353" t="s">
        <v>3</v>
      </c>
      <c r="H6" s="354"/>
      <c r="I6" s="354"/>
      <c r="J6" s="355"/>
      <c r="K6" s="342" t="s">
        <v>5</v>
      </c>
      <c r="L6" s="343"/>
      <c r="M6" s="343"/>
      <c r="N6" s="347" t="s">
        <v>257</v>
      </c>
      <c r="O6" s="348"/>
      <c r="P6" s="348"/>
      <c r="Q6" s="348"/>
      <c r="R6" s="348"/>
      <c r="S6" s="348"/>
      <c r="T6" s="348"/>
      <c r="U6" s="348"/>
      <c r="V6" s="349"/>
      <c r="W6" s="127" t="s">
        <v>258</v>
      </c>
      <c r="X6" s="350" t="s">
        <v>241</v>
      </c>
      <c r="Y6" s="351"/>
      <c r="Z6" s="351"/>
      <c r="AA6" s="351"/>
      <c r="AB6" s="351"/>
      <c r="AC6" s="352"/>
      <c r="AD6" s="399" t="s">
        <v>259</v>
      </c>
      <c r="AE6" s="400"/>
      <c r="AF6" s="400"/>
      <c r="AG6" s="400"/>
      <c r="AH6" s="400"/>
      <c r="AI6" s="400"/>
      <c r="AJ6" s="400"/>
      <c r="AK6" s="400"/>
      <c r="AL6" s="400"/>
      <c r="AM6" s="400"/>
    </row>
    <row r="7" spans="1:39" ht="63.6" customHeight="1" thickBot="1">
      <c r="A7" s="118" t="s">
        <v>464</v>
      </c>
      <c r="B7" s="116" t="s">
        <v>215</v>
      </c>
      <c r="C7" s="116" t="s">
        <v>0</v>
      </c>
      <c r="D7" s="116" t="s">
        <v>1</v>
      </c>
      <c r="E7" s="119" t="s">
        <v>260</v>
      </c>
      <c r="F7" s="128" t="s">
        <v>116</v>
      </c>
      <c r="G7" s="115" t="s">
        <v>128</v>
      </c>
      <c r="H7" s="116" t="s">
        <v>3</v>
      </c>
      <c r="I7" s="116" t="s">
        <v>261</v>
      </c>
      <c r="J7" s="117" t="s">
        <v>4</v>
      </c>
      <c r="K7" s="129" t="s">
        <v>6</v>
      </c>
      <c r="L7" s="130" t="s">
        <v>7</v>
      </c>
      <c r="M7" s="130" t="s">
        <v>8</v>
      </c>
      <c r="N7" s="120" t="s">
        <v>255</v>
      </c>
      <c r="O7" s="118" t="s">
        <v>12</v>
      </c>
      <c r="P7" s="116" t="s">
        <v>262</v>
      </c>
      <c r="Q7" s="116" t="s">
        <v>11</v>
      </c>
      <c r="R7" s="116" t="s">
        <v>263</v>
      </c>
      <c r="S7" s="116" t="s">
        <v>10</v>
      </c>
      <c r="T7" s="116" t="s">
        <v>264</v>
      </c>
      <c r="U7" s="119" t="s">
        <v>265</v>
      </c>
      <c r="V7" s="120" t="s">
        <v>219</v>
      </c>
      <c r="W7" s="131" t="s">
        <v>216</v>
      </c>
      <c r="X7" s="116" t="s">
        <v>112</v>
      </c>
      <c r="Y7" s="116" t="s">
        <v>113</v>
      </c>
      <c r="Z7" s="116" t="s">
        <v>114</v>
      </c>
      <c r="AA7" s="116" t="s">
        <v>115</v>
      </c>
      <c r="AB7" s="116" t="s">
        <v>14</v>
      </c>
      <c r="AC7" s="121" t="s">
        <v>15</v>
      </c>
      <c r="AD7" s="132" t="s">
        <v>266</v>
      </c>
      <c r="AE7" s="133" t="s">
        <v>298</v>
      </c>
      <c r="AF7" s="133" t="s">
        <v>465</v>
      </c>
      <c r="AG7" s="133" t="s">
        <v>466</v>
      </c>
      <c r="AH7" s="133" t="s">
        <v>267</v>
      </c>
      <c r="AI7" s="225" t="s">
        <v>628</v>
      </c>
      <c r="AJ7" s="225" t="s">
        <v>627</v>
      </c>
      <c r="AK7" s="225" t="s">
        <v>626</v>
      </c>
      <c r="AL7" s="225" t="s">
        <v>636</v>
      </c>
      <c r="AM7" s="225" t="s">
        <v>631</v>
      </c>
    </row>
    <row r="8" spans="1:39" ht="54.6" customHeight="1" thickBot="1">
      <c r="A8" s="95">
        <v>1</v>
      </c>
      <c r="B8" s="96" t="s">
        <v>532</v>
      </c>
      <c r="C8" s="96" t="s">
        <v>9</v>
      </c>
      <c r="D8" s="100" t="s">
        <v>250</v>
      </c>
      <c r="E8" s="327" t="s">
        <v>531</v>
      </c>
      <c r="F8" s="105" t="s">
        <v>117</v>
      </c>
      <c r="G8" s="106" t="s">
        <v>119</v>
      </c>
      <c r="H8" s="107" t="s">
        <v>129</v>
      </c>
      <c r="I8" s="108" t="s">
        <v>596</v>
      </c>
      <c r="J8" s="134" t="s">
        <v>598</v>
      </c>
      <c r="K8" s="108" t="s">
        <v>701</v>
      </c>
      <c r="L8" s="108" t="s">
        <v>702</v>
      </c>
      <c r="M8" s="108" t="s">
        <v>703</v>
      </c>
      <c r="N8" s="109">
        <v>8</v>
      </c>
      <c r="O8" s="109">
        <v>2</v>
      </c>
      <c r="P8" s="109">
        <v>2</v>
      </c>
      <c r="Q8" s="109">
        <f t="shared" ref="Q8" si="0">O8*P8</f>
        <v>4</v>
      </c>
      <c r="R8" s="109" t="str">
        <f t="shared" ref="R8" si="1">IF(Q8&gt;23,"Muy Alto ",IF(Q8&gt;9,"Alto",IF(Q8&gt;5,"Medio","Bajo")))</f>
        <v>Bajo</v>
      </c>
      <c r="S8" s="109">
        <v>10</v>
      </c>
      <c r="T8" s="109">
        <f t="shared" ref="T8" si="2">Q8*S8</f>
        <v>40</v>
      </c>
      <c r="U8" s="109" t="str">
        <f t="shared" ref="U8" si="3">IF(T8&gt;501,"I",IF(T8&gt;149,"II",IF(T8&gt;39,"III","IV")))</f>
        <v>III</v>
      </c>
      <c r="V8" s="107" t="str">
        <f>VLOOKUP(U8,Criterios!$A$18:$E$21,3,FALSE)</f>
        <v>MEJORABLE Mejorar si es posible. Sería conveniente justificar la intervención y su rentabilidad.</v>
      </c>
      <c r="W8" s="109" t="s">
        <v>118</v>
      </c>
      <c r="X8" s="109" t="s">
        <v>230</v>
      </c>
      <c r="Y8" s="109"/>
      <c r="Z8" s="109"/>
      <c r="AA8" s="109"/>
      <c r="AB8" s="134" t="s">
        <v>597</v>
      </c>
      <c r="AC8" s="109" t="s">
        <v>117</v>
      </c>
      <c r="AD8" s="106" t="s">
        <v>320</v>
      </c>
      <c r="AE8" s="106" t="s">
        <v>320</v>
      </c>
      <c r="AF8" s="106" t="s">
        <v>320</v>
      </c>
      <c r="AG8" s="107" t="s">
        <v>704</v>
      </c>
      <c r="AH8" s="107" t="s">
        <v>630</v>
      </c>
      <c r="AI8" s="224">
        <v>2</v>
      </c>
      <c r="AJ8" s="186"/>
      <c r="AK8" s="186"/>
      <c r="AL8" s="186"/>
      <c r="AM8" s="186"/>
    </row>
    <row r="9" spans="1:39" ht="109.5" customHeight="1">
      <c r="A9" s="95">
        <v>1</v>
      </c>
      <c r="B9" s="122" t="s">
        <v>532</v>
      </c>
      <c r="C9" s="122" t="s">
        <v>9</v>
      </c>
      <c r="D9" s="101" t="s">
        <v>250</v>
      </c>
      <c r="E9" s="328"/>
      <c r="F9" s="135" t="s">
        <v>117</v>
      </c>
      <c r="G9" s="54" t="s">
        <v>122</v>
      </c>
      <c r="H9" s="44" t="s">
        <v>152</v>
      </c>
      <c r="I9" s="43" t="s">
        <v>533</v>
      </c>
      <c r="J9" s="51" t="s">
        <v>327</v>
      </c>
      <c r="K9" s="43" t="s">
        <v>543</v>
      </c>
      <c r="L9" s="43" t="s">
        <v>328</v>
      </c>
      <c r="M9" s="43" t="s">
        <v>544</v>
      </c>
      <c r="N9" s="52">
        <v>8</v>
      </c>
      <c r="O9" s="52">
        <v>2</v>
      </c>
      <c r="P9" s="52">
        <v>2</v>
      </c>
      <c r="Q9" s="52">
        <f t="shared" ref="Q9:Q25" si="4">O9*P9</f>
        <v>4</v>
      </c>
      <c r="R9" s="52" t="str">
        <f t="shared" ref="R9:R25" si="5">IF(Q9&gt;23,"Muy Alto ",IF(Q9&gt;9,"Alto",IF(Q9&gt;5,"Medio","Bajo")))</f>
        <v>Bajo</v>
      </c>
      <c r="S9" s="52">
        <v>10</v>
      </c>
      <c r="T9" s="52">
        <f t="shared" ref="T9:T25" si="6">Q9*S9</f>
        <v>40</v>
      </c>
      <c r="U9" s="52" t="str">
        <f t="shared" ref="U9:U25" si="7">IF(T9&gt;501,"I",IF(T9&gt;149,"II",IF(T9&gt;39,"III","IV")))</f>
        <v>III</v>
      </c>
      <c r="V9" s="44" t="str">
        <f>VLOOKUP(U9,Criterios!$A$18:$E$21,3,FALSE)</f>
        <v>MEJORABLE Mejorar si es posible. Sería conveniente justificar la intervención y su rentabilidad.</v>
      </c>
      <c r="W9" s="52" t="s">
        <v>118</v>
      </c>
      <c r="X9" s="52" t="s">
        <v>230</v>
      </c>
      <c r="Y9" s="52"/>
      <c r="Z9" s="52"/>
      <c r="AA9" s="52"/>
      <c r="AB9" s="53" t="s">
        <v>330</v>
      </c>
      <c r="AC9" s="52" t="s">
        <v>117</v>
      </c>
      <c r="AD9" s="44" t="s">
        <v>320</v>
      </c>
      <c r="AE9" s="44" t="s">
        <v>320</v>
      </c>
      <c r="AF9" s="44" t="s">
        <v>320</v>
      </c>
      <c r="AG9" s="44" t="s">
        <v>708</v>
      </c>
      <c r="AH9" s="44" t="s">
        <v>320</v>
      </c>
      <c r="AI9" s="224">
        <v>2</v>
      </c>
      <c r="AJ9" s="186"/>
      <c r="AK9" s="186"/>
      <c r="AL9" s="186"/>
      <c r="AM9" s="186"/>
    </row>
    <row r="10" spans="1:39" ht="138.94999999999999" customHeight="1">
      <c r="A10" s="97">
        <f t="shared" ref="A10:A25" si="8">+A9+1</f>
        <v>2</v>
      </c>
      <c r="B10" s="122" t="s">
        <v>532</v>
      </c>
      <c r="C10" s="122" t="s">
        <v>9</v>
      </c>
      <c r="D10" s="101" t="s">
        <v>250</v>
      </c>
      <c r="E10" s="328"/>
      <c r="F10" s="135" t="s">
        <v>117</v>
      </c>
      <c r="G10" s="54" t="s">
        <v>122</v>
      </c>
      <c r="H10" s="44" t="s">
        <v>153</v>
      </c>
      <c r="I10" s="43" t="s">
        <v>534</v>
      </c>
      <c r="J10" s="51" t="s">
        <v>331</v>
      </c>
      <c r="K10" s="44" t="s">
        <v>328</v>
      </c>
      <c r="L10" s="44" t="s">
        <v>545</v>
      </c>
      <c r="M10" s="44" t="s">
        <v>546</v>
      </c>
      <c r="N10" s="52">
        <v>8</v>
      </c>
      <c r="O10" s="52">
        <v>2</v>
      </c>
      <c r="P10" s="52">
        <v>3</v>
      </c>
      <c r="Q10" s="52">
        <f t="shared" si="4"/>
        <v>6</v>
      </c>
      <c r="R10" s="52" t="str">
        <f t="shared" si="5"/>
        <v>Medio</v>
      </c>
      <c r="S10" s="52">
        <v>10</v>
      </c>
      <c r="T10" s="52">
        <f t="shared" si="6"/>
        <v>60</v>
      </c>
      <c r="U10" s="52" t="str">
        <f t="shared" si="7"/>
        <v>III</v>
      </c>
      <c r="V10" s="44" t="str">
        <f>VLOOKUP(U10,Criterios!$A$18:$E$21,3,FALSE)</f>
        <v>MEJORABLE Mejorar si es posible. Sería conveniente justificar la intervención y su rentabilidad.</v>
      </c>
      <c r="W10" s="52" t="s">
        <v>118</v>
      </c>
      <c r="X10" s="52" t="s">
        <v>230</v>
      </c>
      <c r="Y10" s="52"/>
      <c r="Z10" s="52"/>
      <c r="AA10" s="52"/>
      <c r="AB10" s="53" t="s">
        <v>333</v>
      </c>
      <c r="AC10" s="52" t="s">
        <v>117</v>
      </c>
      <c r="AD10" s="44" t="s">
        <v>320</v>
      </c>
      <c r="AE10" s="44" t="s">
        <v>279</v>
      </c>
      <c r="AF10" s="44" t="s">
        <v>320</v>
      </c>
      <c r="AG10" s="44" t="s">
        <v>706</v>
      </c>
      <c r="AH10" s="44" t="s">
        <v>320</v>
      </c>
      <c r="AI10" s="224">
        <v>8</v>
      </c>
      <c r="AJ10" s="186"/>
      <c r="AK10" s="186"/>
      <c r="AL10" s="186"/>
      <c r="AM10" s="186"/>
    </row>
    <row r="11" spans="1:39" ht="82.5" customHeight="1">
      <c r="A11" s="97">
        <f t="shared" si="8"/>
        <v>3</v>
      </c>
      <c r="B11" s="122" t="s">
        <v>532</v>
      </c>
      <c r="C11" s="122" t="s">
        <v>9</v>
      </c>
      <c r="D11" s="101" t="s">
        <v>250</v>
      </c>
      <c r="E11" s="328"/>
      <c r="F11" s="135" t="s">
        <v>117</v>
      </c>
      <c r="G11" s="54" t="s">
        <v>122</v>
      </c>
      <c r="H11" s="44" t="s">
        <v>155</v>
      </c>
      <c r="I11" s="43" t="s">
        <v>535</v>
      </c>
      <c r="J11" s="51" t="s">
        <v>337</v>
      </c>
      <c r="K11" s="44" t="s">
        <v>328</v>
      </c>
      <c r="L11" s="44" t="s">
        <v>328</v>
      </c>
      <c r="M11" s="44" t="s">
        <v>547</v>
      </c>
      <c r="N11" s="52">
        <v>8</v>
      </c>
      <c r="O11" s="52">
        <v>2</v>
      </c>
      <c r="P11" s="52">
        <v>2</v>
      </c>
      <c r="Q11" s="52">
        <f t="shared" si="4"/>
        <v>4</v>
      </c>
      <c r="R11" s="52" t="str">
        <f t="shared" si="5"/>
        <v>Bajo</v>
      </c>
      <c r="S11" s="52">
        <v>10</v>
      </c>
      <c r="T11" s="52">
        <f t="shared" si="6"/>
        <v>40</v>
      </c>
      <c r="U11" s="52" t="str">
        <f t="shared" si="7"/>
        <v>III</v>
      </c>
      <c r="V11" s="44" t="str">
        <f>VLOOKUP(U11,Criterios!$A$18:$E$21,3,FALSE)</f>
        <v>MEJORABLE Mejorar si es posible. Sería conveniente justificar la intervención y su rentabilidad.</v>
      </c>
      <c r="W11" s="52" t="s">
        <v>118</v>
      </c>
      <c r="X11" s="52" t="s">
        <v>230</v>
      </c>
      <c r="Y11" s="52"/>
      <c r="Z11" s="52"/>
      <c r="AA11" s="52"/>
      <c r="AB11" s="53" t="s">
        <v>343</v>
      </c>
      <c r="AC11" s="52" t="s">
        <v>117</v>
      </c>
      <c r="AD11" s="44" t="s">
        <v>320</v>
      </c>
      <c r="AE11" s="44" t="s">
        <v>320</v>
      </c>
      <c r="AF11" s="44" t="s">
        <v>320</v>
      </c>
      <c r="AG11" s="44" t="s">
        <v>709</v>
      </c>
      <c r="AH11" s="44" t="s">
        <v>320</v>
      </c>
      <c r="AI11" s="224">
        <v>2</v>
      </c>
      <c r="AJ11" s="186"/>
      <c r="AK11" s="186"/>
      <c r="AL11" s="186"/>
      <c r="AM11" s="186"/>
    </row>
    <row r="12" spans="1:39" ht="75.75" customHeight="1">
      <c r="A12" s="97">
        <f t="shared" si="8"/>
        <v>4</v>
      </c>
      <c r="B12" s="122" t="s">
        <v>532</v>
      </c>
      <c r="C12" s="122" t="s">
        <v>9</v>
      </c>
      <c r="D12" s="101" t="s">
        <v>250</v>
      </c>
      <c r="E12" s="328"/>
      <c r="F12" s="135" t="s">
        <v>117</v>
      </c>
      <c r="G12" s="54" t="s">
        <v>122</v>
      </c>
      <c r="H12" s="44" t="s">
        <v>158</v>
      </c>
      <c r="I12" s="43" t="s">
        <v>536</v>
      </c>
      <c r="J12" s="51" t="s">
        <v>339</v>
      </c>
      <c r="K12" s="44" t="s">
        <v>328</v>
      </c>
      <c r="L12" s="44" t="s">
        <v>328</v>
      </c>
      <c r="M12" s="44" t="s">
        <v>546</v>
      </c>
      <c r="N12" s="52">
        <v>8</v>
      </c>
      <c r="O12" s="52">
        <v>2</v>
      </c>
      <c r="P12" s="52">
        <v>3</v>
      </c>
      <c r="Q12" s="52">
        <f t="shared" si="4"/>
        <v>6</v>
      </c>
      <c r="R12" s="52" t="str">
        <f t="shared" si="5"/>
        <v>Medio</v>
      </c>
      <c r="S12" s="52">
        <v>10</v>
      </c>
      <c r="T12" s="52">
        <f t="shared" si="6"/>
        <v>60</v>
      </c>
      <c r="U12" s="52" t="str">
        <f t="shared" si="7"/>
        <v>III</v>
      </c>
      <c r="V12" s="44" t="str">
        <f>VLOOKUP(U12,Criterios!$A$18:$E$21,3,FALSE)</f>
        <v>MEJORABLE Mejorar si es posible. Sería conveniente justificar la intervención y su rentabilidad.</v>
      </c>
      <c r="W12" s="52" t="s">
        <v>118</v>
      </c>
      <c r="X12" s="52" t="s">
        <v>230</v>
      </c>
      <c r="Y12" s="52"/>
      <c r="Z12" s="52"/>
      <c r="AA12" s="52"/>
      <c r="AB12" s="53" t="s">
        <v>333</v>
      </c>
      <c r="AC12" s="52" t="s">
        <v>117</v>
      </c>
      <c r="AD12" s="44" t="s">
        <v>320</v>
      </c>
      <c r="AE12" s="44" t="s">
        <v>320</v>
      </c>
      <c r="AF12" s="44" t="s">
        <v>320</v>
      </c>
      <c r="AG12" s="44" t="s">
        <v>707</v>
      </c>
      <c r="AH12" s="44" t="s">
        <v>320</v>
      </c>
      <c r="AI12" s="224">
        <v>5</v>
      </c>
      <c r="AJ12" s="186"/>
      <c r="AK12" s="186"/>
      <c r="AL12" s="186"/>
      <c r="AM12" s="186"/>
    </row>
    <row r="13" spans="1:39" ht="157.5" customHeight="1">
      <c r="A13" s="97">
        <f t="shared" si="8"/>
        <v>5</v>
      </c>
      <c r="B13" s="122" t="s">
        <v>532</v>
      </c>
      <c r="C13" s="122" t="s">
        <v>9</v>
      </c>
      <c r="D13" s="101" t="s">
        <v>250</v>
      </c>
      <c r="E13" s="328"/>
      <c r="F13" s="135" t="s">
        <v>117</v>
      </c>
      <c r="G13" s="54" t="s">
        <v>125</v>
      </c>
      <c r="H13" s="44" t="s">
        <v>187</v>
      </c>
      <c r="I13" s="44" t="s">
        <v>537</v>
      </c>
      <c r="J13" s="51" t="s">
        <v>353</v>
      </c>
      <c r="K13" s="44" t="s">
        <v>328</v>
      </c>
      <c r="L13" s="44" t="s">
        <v>548</v>
      </c>
      <c r="M13" s="44" t="s">
        <v>549</v>
      </c>
      <c r="N13" s="52">
        <v>8</v>
      </c>
      <c r="O13" s="52">
        <v>2</v>
      </c>
      <c r="P13" s="52">
        <v>3</v>
      </c>
      <c r="Q13" s="52">
        <f t="shared" si="4"/>
        <v>6</v>
      </c>
      <c r="R13" s="52" t="str">
        <f t="shared" si="5"/>
        <v>Medio</v>
      </c>
      <c r="S13" s="52">
        <v>10</v>
      </c>
      <c r="T13" s="52">
        <f t="shared" si="6"/>
        <v>60</v>
      </c>
      <c r="U13" s="52" t="str">
        <f t="shared" si="7"/>
        <v>III</v>
      </c>
      <c r="V13" s="44" t="str">
        <f>VLOOKUP(U13,Criterios!$A$18:$E$21,3,FALSE)</f>
        <v>MEJORABLE Mejorar si es posible. Sería conveniente justificar la intervención y su rentabilidad.</v>
      </c>
      <c r="W13" s="52" t="s">
        <v>118</v>
      </c>
      <c r="X13" s="52" t="s">
        <v>230</v>
      </c>
      <c r="Y13" s="52"/>
      <c r="Z13" s="52"/>
      <c r="AA13" s="52"/>
      <c r="AB13" s="53" t="s">
        <v>360</v>
      </c>
      <c r="AC13" s="52" t="s">
        <v>117</v>
      </c>
      <c r="AD13" s="44" t="s">
        <v>320</v>
      </c>
      <c r="AE13" s="44" t="s">
        <v>320</v>
      </c>
      <c r="AF13" s="44" t="s">
        <v>320</v>
      </c>
      <c r="AG13" s="44" t="s">
        <v>669</v>
      </c>
      <c r="AH13" s="44" t="s">
        <v>320</v>
      </c>
      <c r="AI13" s="224">
        <v>6</v>
      </c>
      <c r="AJ13" s="186"/>
      <c r="AK13" s="186"/>
      <c r="AL13" s="186"/>
      <c r="AM13" s="186"/>
    </row>
    <row r="14" spans="1:39" ht="164.25" customHeight="1">
      <c r="A14" s="97">
        <f t="shared" si="8"/>
        <v>6</v>
      </c>
      <c r="B14" s="122" t="s">
        <v>532</v>
      </c>
      <c r="C14" s="122" t="s">
        <v>9</v>
      </c>
      <c r="D14" s="101" t="s">
        <v>250</v>
      </c>
      <c r="E14" s="328"/>
      <c r="F14" s="135" t="s">
        <v>117</v>
      </c>
      <c r="G14" s="54" t="s">
        <v>125</v>
      </c>
      <c r="H14" s="44" t="s">
        <v>188</v>
      </c>
      <c r="I14" s="44" t="s">
        <v>348</v>
      </c>
      <c r="J14" s="51" t="s">
        <v>357</v>
      </c>
      <c r="K14" s="44" t="s">
        <v>328</v>
      </c>
      <c r="L14" s="44" t="s">
        <v>550</v>
      </c>
      <c r="M14" s="44" t="s">
        <v>328</v>
      </c>
      <c r="N14" s="52">
        <v>8</v>
      </c>
      <c r="O14" s="52">
        <v>2</v>
      </c>
      <c r="P14" s="52">
        <v>3</v>
      </c>
      <c r="Q14" s="52">
        <f t="shared" si="4"/>
        <v>6</v>
      </c>
      <c r="R14" s="52" t="str">
        <f t="shared" si="5"/>
        <v>Medio</v>
      </c>
      <c r="S14" s="52">
        <v>10</v>
      </c>
      <c r="T14" s="52">
        <f t="shared" si="6"/>
        <v>60</v>
      </c>
      <c r="U14" s="52" t="str">
        <f t="shared" si="7"/>
        <v>III</v>
      </c>
      <c r="V14" s="44" t="str">
        <f>VLOOKUP(U14,Criterios!$A$18:$E$21,3,FALSE)</f>
        <v>MEJORABLE Mejorar si es posible. Sería conveniente justificar la intervención y su rentabilidad.</v>
      </c>
      <c r="W14" s="52" t="s">
        <v>118</v>
      </c>
      <c r="X14" s="52" t="s">
        <v>230</v>
      </c>
      <c r="Y14" s="52"/>
      <c r="Z14" s="52"/>
      <c r="AA14" s="52"/>
      <c r="AB14" s="53" t="s">
        <v>360</v>
      </c>
      <c r="AC14" s="52" t="s">
        <v>117</v>
      </c>
      <c r="AD14" s="44" t="s">
        <v>320</v>
      </c>
      <c r="AE14" s="44" t="s">
        <v>320</v>
      </c>
      <c r="AF14" s="44" t="s">
        <v>320</v>
      </c>
      <c r="AG14" s="44" t="s">
        <v>669</v>
      </c>
      <c r="AH14" s="44" t="s">
        <v>320</v>
      </c>
      <c r="AI14" s="224">
        <v>6</v>
      </c>
      <c r="AJ14" s="186"/>
      <c r="AK14" s="186"/>
      <c r="AL14" s="186"/>
      <c r="AM14" s="186"/>
    </row>
    <row r="15" spans="1:39" ht="183" customHeight="1">
      <c r="A15" s="97">
        <f t="shared" si="8"/>
        <v>7</v>
      </c>
      <c r="B15" s="122" t="s">
        <v>532</v>
      </c>
      <c r="C15" s="122" t="s">
        <v>9</v>
      </c>
      <c r="D15" s="101" t="s">
        <v>250</v>
      </c>
      <c r="E15" s="328"/>
      <c r="F15" s="135" t="s">
        <v>117</v>
      </c>
      <c r="G15" s="54" t="s">
        <v>125</v>
      </c>
      <c r="H15" s="44" t="s">
        <v>190</v>
      </c>
      <c r="I15" s="44" t="s">
        <v>349</v>
      </c>
      <c r="J15" s="51" t="s">
        <v>359</v>
      </c>
      <c r="K15" s="44" t="s">
        <v>551</v>
      </c>
      <c r="L15" s="44" t="s">
        <v>552</v>
      </c>
      <c r="M15" s="44" t="s">
        <v>328</v>
      </c>
      <c r="N15" s="52">
        <v>8</v>
      </c>
      <c r="O15" s="52">
        <v>2</v>
      </c>
      <c r="P15" s="52">
        <v>3</v>
      </c>
      <c r="Q15" s="52">
        <f t="shared" si="4"/>
        <v>6</v>
      </c>
      <c r="R15" s="52" t="str">
        <f t="shared" si="5"/>
        <v>Medio</v>
      </c>
      <c r="S15" s="52">
        <v>10</v>
      </c>
      <c r="T15" s="52">
        <f t="shared" si="6"/>
        <v>60</v>
      </c>
      <c r="U15" s="52" t="str">
        <f t="shared" si="7"/>
        <v>III</v>
      </c>
      <c r="V15" s="44" t="str">
        <f>VLOOKUP(U15,Criterios!$A$18:$E$21,3,FALSE)</f>
        <v>MEJORABLE Mejorar si es posible. Sería conveniente justificar la intervención y su rentabilidad.</v>
      </c>
      <c r="W15" s="52" t="s">
        <v>118</v>
      </c>
      <c r="X15" s="52" t="s">
        <v>230</v>
      </c>
      <c r="Y15" s="52"/>
      <c r="Z15" s="52"/>
      <c r="AA15" s="52"/>
      <c r="AB15" s="53" t="s">
        <v>360</v>
      </c>
      <c r="AC15" s="52" t="s">
        <v>117</v>
      </c>
      <c r="AD15" s="44" t="s">
        <v>320</v>
      </c>
      <c r="AE15" s="44" t="s">
        <v>320</v>
      </c>
      <c r="AF15" s="44" t="s">
        <v>320</v>
      </c>
      <c r="AG15" s="44" t="s">
        <v>669</v>
      </c>
      <c r="AH15" s="44" t="s">
        <v>320</v>
      </c>
      <c r="AI15" s="224">
        <v>6</v>
      </c>
      <c r="AJ15" s="186"/>
      <c r="AK15" s="186"/>
      <c r="AL15" s="186"/>
      <c r="AM15" s="186"/>
    </row>
    <row r="16" spans="1:39" ht="184.5" customHeight="1">
      <c r="A16" s="97">
        <f t="shared" si="8"/>
        <v>8</v>
      </c>
      <c r="B16" s="122" t="s">
        <v>532</v>
      </c>
      <c r="C16" s="122" t="s">
        <v>9</v>
      </c>
      <c r="D16" s="101" t="s">
        <v>250</v>
      </c>
      <c r="E16" s="328"/>
      <c r="F16" s="135" t="s">
        <v>117</v>
      </c>
      <c r="G16" s="54" t="s">
        <v>125</v>
      </c>
      <c r="H16" s="44" t="s">
        <v>191</v>
      </c>
      <c r="I16" s="44" t="s">
        <v>351</v>
      </c>
      <c r="J16" s="51" t="s">
        <v>358</v>
      </c>
      <c r="K16" s="44" t="s">
        <v>551</v>
      </c>
      <c r="L16" s="44" t="s">
        <v>328</v>
      </c>
      <c r="M16" s="44" t="s">
        <v>328</v>
      </c>
      <c r="N16" s="52">
        <v>8</v>
      </c>
      <c r="O16" s="52">
        <v>2</v>
      </c>
      <c r="P16" s="52">
        <v>3</v>
      </c>
      <c r="Q16" s="52">
        <f t="shared" si="4"/>
        <v>6</v>
      </c>
      <c r="R16" s="52" t="str">
        <f t="shared" si="5"/>
        <v>Medio</v>
      </c>
      <c r="S16" s="52">
        <v>10</v>
      </c>
      <c r="T16" s="52">
        <f t="shared" si="6"/>
        <v>60</v>
      </c>
      <c r="U16" s="52" t="str">
        <f t="shared" si="7"/>
        <v>III</v>
      </c>
      <c r="V16" s="44" t="str">
        <f>VLOOKUP(U16,Criterios!$A$18:$E$21,3,FALSE)</f>
        <v>MEJORABLE Mejorar si es posible. Sería conveniente justificar la intervención y su rentabilidad.</v>
      </c>
      <c r="W16" s="52" t="s">
        <v>118</v>
      </c>
      <c r="X16" s="52" t="s">
        <v>230</v>
      </c>
      <c r="Y16" s="52"/>
      <c r="Z16" s="52"/>
      <c r="AA16" s="52"/>
      <c r="AB16" s="53" t="s">
        <v>360</v>
      </c>
      <c r="AC16" s="52" t="s">
        <v>117</v>
      </c>
      <c r="AD16" s="44" t="s">
        <v>320</v>
      </c>
      <c r="AE16" s="44" t="s">
        <v>320</v>
      </c>
      <c r="AF16" s="44" t="s">
        <v>320</v>
      </c>
      <c r="AG16" s="44" t="s">
        <v>669</v>
      </c>
      <c r="AH16" s="44" t="s">
        <v>320</v>
      </c>
      <c r="AI16" s="224">
        <v>6</v>
      </c>
      <c r="AJ16" s="186"/>
      <c r="AK16" s="186"/>
      <c r="AL16" s="186"/>
      <c r="AM16" s="186"/>
    </row>
    <row r="17" spans="1:39" ht="184.5" customHeight="1">
      <c r="A17" s="97"/>
      <c r="B17" s="122"/>
      <c r="C17" s="122"/>
      <c r="D17" s="101"/>
      <c r="E17" s="328"/>
      <c r="F17" s="135" t="s">
        <v>117</v>
      </c>
      <c r="G17" s="54" t="s">
        <v>125</v>
      </c>
      <c r="H17" s="44" t="s">
        <v>192</v>
      </c>
      <c r="I17" s="44" t="s">
        <v>352</v>
      </c>
      <c r="J17" s="51" t="s">
        <v>358</v>
      </c>
      <c r="K17" s="44" t="s">
        <v>553</v>
      </c>
      <c r="L17" s="44" t="s">
        <v>550</v>
      </c>
      <c r="M17" s="44" t="s">
        <v>328</v>
      </c>
      <c r="N17" s="52">
        <v>8</v>
      </c>
      <c r="O17" s="52">
        <v>2</v>
      </c>
      <c r="P17" s="52">
        <v>3</v>
      </c>
      <c r="Q17" s="52">
        <f t="shared" ref="Q17" si="9">O17*P17</f>
        <v>6</v>
      </c>
      <c r="R17" s="52" t="str">
        <f t="shared" ref="R17" si="10">IF(Q17&gt;23,"Muy Alto ",IF(Q17&gt;9,"Alto",IF(Q17&gt;5,"Medio","Bajo")))</f>
        <v>Medio</v>
      </c>
      <c r="S17" s="52">
        <v>10</v>
      </c>
      <c r="T17" s="52">
        <f t="shared" ref="T17" si="11">Q17*S17</f>
        <v>60</v>
      </c>
      <c r="U17" s="52" t="str">
        <f t="shared" ref="U17" si="12">IF(T17&gt;501,"I",IF(T17&gt;149,"II",IF(T17&gt;39,"III","IV")))</f>
        <v>III</v>
      </c>
      <c r="V17" s="44" t="str">
        <f>VLOOKUP(U17,Criterios!$A$18:$E$21,3,FALSE)</f>
        <v>MEJORABLE Mejorar si es posible. Sería conveniente justificar la intervención y su rentabilidad.</v>
      </c>
      <c r="W17" s="52" t="s">
        <v>118</v>
      </c>
      <c r="X17" s="52" t="s">
        <v>230</v>
      </c>
      <c r="Y17" s="52"/>
      <c r="Z17" s="52"/>
      <c r="AA17" s="52"/>
      <c r="AB17" s="53" t="s">
        <v>360</v>
      </c>
      <c r="AC17" s="52" t="s">
        <v>117</v>
      </c>
      <c r="AD17" s="44" t="s">
        <v>320</v>
      </c>
      <c r="AE17" s="44" t="s">
        <v>320</v>
      </c>
      <c r="AF17" s="44" t="s">
        <v>320</v>
      </c>
      <c r="AG17" s="44" t="s">
        <v>669</v>
      </c>
      <c r="AH17" s="44" t="s">
        <v>320</v>
      </c>
      <c r="AI17" s="224">
        <v>6</v>
      </c>
      <c r="AJ17" s="186"/>
      <c r="AK17" s="186"/>
      <c r="AL17" s="186"/>
      <c r="AM17" s="186"/>
    </row>
    <row r="18" spans="1:39" ht="156" customHeight="1">
      <c r="A18" s="97">
        <f>+A16+1</f>
        <v>9</v>
      </c>
      <c r="B18" s="122" t="s">
        <v>532</v>
      </c>
      <c r="C18" s="122" t="s">
        <v>9</v>
      </c>
      <c r="D18" s="101" t="s">
        <v>250</v>
      </c>
      <c r="E18" s="328"/>
      <c r="F18" s="135" t="s">
        <v>117</v>
      </c>
      <c r="G18" s="54" t="s">
        <v>120</v>
      </c>
      <c r="H18" s="44" t="s">
        <v>143</v>
      </c>
      <c r="I18" s="44" t="s">
        <v>538</v>
      </c>
      <c r="J18" s="51" t="s">
        <v>361</v>
      </c>
      <c r="K18" s="44" t="s">
        <v>555</v>
      </c>
      <c r="L18" s="44" t="s">
        <v>554</v>
      </c>
      <c r="M18" s="44" t="s">
        <v>328</v>
      </c>
      <c r="N18" s="52">
        <v>8</v>
      </c>
      <c r="O18" s="52">
        <v>2</v>
      </c>
      <c r="P18" s="52">
        <v>3</v>
      </c>
      <c r="Q18" s="52">
        <f t="shared" si="4"/>
        <v>6</v>
      </c>
      <c r="R18" s="52" t="str">
        <f t="shared" si="5"/>
        <v>Medio</v>
      </c>
      <c r="S18" s="52">
        <v>10</v>
      </c>
      <c r="T18" s="52">
        <f t="shared" si="6"/>
        <v>60</v>
      </c>
      <c r="U18" s="52" t="str">
        <f t="shared" si="7"/>
        <v>III</v>
      </c>
      <c r="V18" s="44" t="str">
        <f>VLOOKUP(U18,Criterios!$A$18:$E$21,3,FALSE)</f>
        <v>MEJORABLE Mejorar si es posible. Sería conveniente justificar la intervención y su rentabilidad.</v>
      </c>
      <c r="W18" s="52" t="s">
        <v>118</v>
      </c>
      <c r="X18" s="52" t="s">
        <v>230</v>
      </c>
      <c r="Y18" s="52"/>
      <c r="Z18" s="52"/>
      <c r="AA18" s="52"/>
      <c r="AB18" s="53" t="s">
        <v>371</v>
      </c>
      <c r="AC18" s="52" t="s">
        <v>117</v>
      </c>
      <c r="AD18" s="44" t="s">
        <v>320</v>
      </c>
      <c r="AE18" s="44" t="s">
        <v>320</v>
      </c>
      <c r="AF18" s="44" t="s">
        <v>320</v>
      </c>
      <c r="AG18" s="44" t="s">
        <v>651</v>
      </c>
      <c r="AH18" s="44" t="s">
        <v>320</v>
      </c>
      <c r="AI18" s="224">
        <v>7</v>
      </c>
      <c r="AJ18" s="186"/>
      <c r="AK18" s="186"/>
      <c r="AL18" s="186"/>
      <c r="AM18" s="186"/>
    </row>
    <row r="19" spans="1:39" ht="106.5" customHeight="1">
      <c r="A19" s="97">
        <f t="shared" si="8"/>
        <v>10</v>
      </c>
      <c r="B19" s="122" t="s">
        <v>532</v>
      </c>
      <c r="C19" s="122" t="s">
        <v>9</v>
      </c>
      <c r="D19" s="101" t="s">
        <v>250</v>
      </c>
      <c r="E19" s="328"/>
      <c r="F19" s="135" t="s">
        <v>117</v>
      </c>
      <c r="G19" s="54" t="s">
        <v>120</v>
      </c>
      <c r="H19" s="44" t="s">
        <v>138</v>
      </c>
      <c r="I19" s="44" t="s">
        <v>539</v>
      </c>
      <c r="J19" s="51" t="s">
        <v>362</v>
      </c>
      <c r="K19" s="44" t="s">
        <v>555</v>
      </c>
      <c r="L19" s="44" t="s">
        <v>556</v>
      </c>
      <c r="M19" s="44" t="s">
        <v>557</v>
      </c>
      <c r="N19" s="52">
        <v>8</v>
      </c>
      <c r="O19" s="52">
        <v>2</v>
      </c>
      <c r="P19" s="52">
        <v>3</v>
      </c>
      <c r="Q19" s="52">
        <f t="shared" si="4"/>
        <v>6</v>
      </c>
      <c r="R19" s="52" t="str">
        <f t="shared" si="5"/>
        <v>Medio</v>
      </c>
      <c r="S19" s="52">
        <v>10</v>
      </c>
      <c r="T19" s="52">
        <f t="shared" si="6"/>
        <v>60</v>
      </c>
      <c r="U19" s="52" t="str">
        <f t="shared" si="7"/>
        <v>III</v>
      </c>
      <c r="V19" s="44" t="str">
        <f>VLOOKUP(U19,Criterios!$A$18:$E$21,3,FALSE)</f>
        <v>MEJORABLE Mejorar si es posible. Sería conveniente justificar la intervención y su rentabilidad.</v>
      </c>
      <c r="W19" s="52" t="s">
        <v>118</v>
      </c>
      <c r="X19" s="52" t="s">
        <v>230</v>
      </c>
      <c r="Y19" s="52"/>
      <c r="Z19" s="52"/>
      <c r="AA19" s="52"/>
      <c r="AB19" s="53" t="s">
        <v>371</v>
      </c>
      <c r="AC19" s="52" t="s">
        <v>117</v>
      </c>
      <c r="AD19" s="44" t="s">
        <v>320</v>
      </c>
      <c r="AE19" s="44" t="s">
        <v>320</v>
      </c>
      <c r="AF19" s="44" t="s">
        <v>641</v>
      </c>
      <c r="AG19" s="44" t="s">
        <v>710</v>
      </c>
      <c r="AH19" s="44" t="s">
        <v>320</v>
      </c>
      <c r="AI19" s="224">
        <v>5</v>
      </c>
      <c r="AJ19" s="186"/>
      <c r="AK19" s="186"/>
      <c r="AL19" s="186"/>
      <c r="AM19" s="186"/>
    </row>
    <row r="20" spans="1:39" ht="66" customHeight="1">
      <c r="A20" s="97">
        <f t="shared" si="8"/>
        <v>11</v>
      </c>
      <c r="B20" s="122" t="s">
        <v>532</v>
      </c>
      <c r="C20" s="122" t="s">
        <v>9</v>
      </c>
      <c r="D20" s="101" t="s">
        <v>250</v>
      </c>
      <c r="E20" s="328"/>
      <c r="F20" s="135" t="s">
        <v>117</v>
      </c>
      <c r="G20" s="54" t="s">
        <v>120</v>
      </c>
      <c r="H20" s="44" t="s">
        <v>139</v>
      </c>
      <c r="I20" s="44" t="s">
        <v>540</v>
      </c>
      <c r="J20" s="150" t="s">
        <v>365</v>
      </c>
      <c r="K20" s="44" t="s">
        <v>328</v>
      </c>
      <c r="L20" s="44"/>
      <c r="M20" s="44" t="s">
        <v>558</v>
      </c>
      <c r="N20" s="52">
        <v>8</v>
      </c>
      <c r="O20" s="52"/>
      <c r="P20" s="52">
        <v>3</v>
      </c>
      <c r="Q20" s="151">
        <f t="shared" si="4"/>
        <v>0</v>
      </c>
      <c r="R20" s="151" t="str">
        <f t="shared" si="5"/>
        <v>Bajo</v>
      </c>
      <c r="S20" s="151">
        <v>10</v>
      </c>
      <c r="T20" s="151">
        <f t="shared" si="6"/>
        <v>0</v>
      </c>
      <c r="U20" s="151" t="str">
        <f t="shared" si="7"/>
        <v>IV</v>
      </c>
      <c r="V20" s="150" t="str">
        <f>VLOOKUP(U20,Criterios!$A$18:$E$21,3,FALSE)</f>
        <v xml:space="preserve">ACEPTABLE Mantener las medidas de control existentes, pero se deberían considerar soluciones o mejoras y se deben hacer comprobaciones periódicas para asegurar que el riesgo aún es aceptable. </v>
      </c>
      <c r="W20" s="52" t="s">
        <v>118</v>
      </c>
      <c r="X20" s="52" t="s">
        <v>230</v>
      </c>
      <c r="Y20" s="52"/>
      <c r="Z20" s="52"/>
      <c r="AA20" s="52"/>
      <c r="AB20" s="53" t="s">
        <v>365</v>
      </c>
      <c r="AC20" s="52" t="s">
        <v>117</v>
      </c>
      <c r="AD20" s="44" t="s">
        <v>320</v>
      </c>
      <c r="AE20" s="44" t="s">
        <v>320</v>
      </c>
      <c r="AF20" s="44" t="s">
        <v>320</v>
      </c>
      <c r="AG20" s="44" t="s">
        <v>649</v>
      </c>
      <c r="AH20" s="44" t="s">
        <v>320</v>
      </c>
      <c r="AI20" s="224">
        <v>3</v>
      </c>
      <c r="AJ20" s="186"/>
      <c r="AK20" s="186"/>
      <c r="AL20" s="186"/>
      <c r="AM20" s="186"/>
    </row>
    <row r="21" spans="1:39" ht="96" customHeight="1">
      <c r="A21" s="97">
        <f t="shared" si="8"/>
        <v>12</v>
      </c>
      <c r="B21" s="122" t="s">
        <v>532</v>
      </c>
      <c r="C21" s="122" t="s">
        <v>9</v>
      </c>
      <c r="D21" s="101" t="s">
        <v>250</v>
      </c>
      <c r="E21" s="328"/>
      <c r="F21" s="135" t="s">
        <v>117</v>
      </c>
      <c r="G21" s="44" t="s">
        <v>302</v>
      </c>
      <c r="H21" s="44" t="s">
        <v>186</v>
      </c>
      <c r="I21" s="44" t="s">
        <v>541</v>
      </c>
      <c r="J21" s="51" t="s">
        <v>373</v>
      </c>
      <c r="K21" s="44" t="s">
        <v>559</v>
      </c>
      <c r="L21" s="44" t="s">
        <v>328</v>
      </c>
      <c r="M21" s="44" t="s">
        <v>560</v>
      </c>
      <c r="N21" s="52">
        <v>8</v>
      </c>
      <c r="O21" s="52"/>
      <c r="P21" s="52">
        <v>1</v>
      </c>
      <c r="Q21" s="52">
        <f t="shared" si="4"/>
        <v>0</v>
      </c>
      <c r="R21" s="52" t="str">
        <f t="shared" si="5"/>
        <v>Bajo</v>
      </c>
      <c r="S21" s="52">
        <v>10</v>
      </c>
      <c r="T21" s="52">
        <f t="shared" si="6"/>
        <v>0</v>
      </c>
      <c r="U21" s="52" t="str">
        <f t="shared" si="7"/>
        <v>IV</v>
      </c>
      <c r="V21" s="44" t="str">
        <f>VLOOKUP(U21,Criterios!$A$18:$E$21,3,FALSE)</f>
        <v xml:space="preserve">ACEPTABLE Mantener las medidas de control existentes, pero se deberían considerar soluciones o mejoras y se deben hacer comprobaciones periódicas para asegurar que el riesgo aún es aceptable. </v>
      </c>
      <c r="W21" s="52" t="s">
        <v>118</v>
      </c>
      <c r="X21" s="52" t="s">
        <v>230</v>
      </c>
      <c r="Y21" s="52"/>
      <c r="Z21" s="52"/>
      <c r="AA21" s="52"/>
      <c r="AB21" s="53" t="s">
        <v>377</v>
      </c>
      <c r="AC21" s="52" t="s">
        <v>117</v>
      </c>
      <c r="AD21" s="44" t="s">
        <v>320</v>
      </c>
      <c r="AE21" s="44" t="s">
        <v>689</v>
      </c>
      <c r="AF21" s="44" t="s">
        <v>320</v>
      </c>
      <c r="AG21" s="44" t="s">
        <v>690</v>
      </c>
      <c r="AH21" s="44" t="s">
        <v>320</v>
      </c>
      <c r="AI21" s="224">
        <v>3</v>
      </c>
      <c r="AJ21" s="186"/>
      <c r="AK21" s="186"/>
      <c r="AL21" s="186"/>
      <c r="AM21" s="186"/>
    </row>
    <row r="22" spans="1:39" ht="149.25" customHeight="1">
      <c r="A22" s="97">
        <f t="shared" si="8"/>
        <v>13</v>
      </c>
      <c r="B22" s="122" t="s">
        <v>532</v>
      </c>
      <c r="C22" s="122" t="s">
        <v>9</v>
      </c>
      <c r="D22" s="101" t="s">
        <v>250</v>
      </c>
      <c r="E22" s="328"/>
      <c r="F22" s="135" t="s">
        <v>117</v>
      </c>
      <c r="G22" s="44" t="s">
        <v>309</v>
      </c>
      <c r="H22" s="44" t="s">
        <v>147</v>
      </c>
      <c r="I22" s="44" t="s">
        <v>542</v>
      </c>
      <c r="J22" s="51" t="s">
        <v>379</v>
      </c>
      <c r="K22" s="44" t="s">
        <v>561</v>
      </c>
      <c r="L22" s="44" t="s">
        <v>328</v>
      </c>
      <c r="M22" s="44" t="s">
        <v>328</v>
      </c>
      <c r="N22" s="52">
        <v>8</v>
      </c>
      <c r="O22" s="52">
        <v>2</v>
      </c>
      <c r="P22" s="52">
        <v>1</v>
      </c>
      <c r="Q22" s="52">
        <f t="shared" si="4"/>
        <v>2</v>
      </c>
      <c r="R22" s="52" t="str">
        <f t="shared" si="5"/>
        <v>Bajo</v>
      </c>
      <c r="S22" s="52">
        <v>10</v>
      </c>
      <c r="T22" s="52">
        <f t="shared" si="6"/>
        <v>20</v>
      </c>
      <c r="U22" s="52" t="str">
        <f t="shared" si="7"/>
        <v>IV</v>
      </c>
      <c r="V22" s="44" t="str">
        <f>VLOOKUP(U22,Criterios!$A$18:$E$21,3,FALSE)</f>
        <v xml:space="preserve">ACEPTABLE Mantener las medidas de control existentes, pero se deberían considerar soluciones o mejoras y se deben hacer comprobaciones periódicas para asegurar que el riesgo aún es aceptable. </v>
      </c>
      <c r="W22" s="52" t="s">
        <v>118</v>
      </c>
      <c r="X22" s="52" t="s">
        <v>230</v>
      </c>
      <c r="Y22" s="52"/>
      <c r="Z22" s="52"/>
      <c r="AA22" s="52"/>
      <c r="AB22" s="53" t="s">
        <v>382</v>
      </c>
      <c r="AC22" s="52" t="s">
        <v>117</v>
      </c>
      <c r="AD22" s="44" t="s">
        <v>320</v>
      </c>
      <c r="AE22" s="44" t="s">
        <v>383</v>
      </c>
      <c r="AF22" s="44" t="s">
        <v>564</v>
      </c>
      <c r="AG22" s="44" t="s">
        <v>713</v>
      </c>
      <c r="AH22" s="44" t="s">
        <v>320</v>
      </c>
      <c r="AI22" s="224">
        <v>3</v>
      </c>
      <c r="AJ22" s="186"/>
      <c r="AK22" s="186"/>
      <c r="AL22" s="186"/>
      <c r="AM22" s="186"/>
    </row>
    <row r="23" spans="1:39" ht="109.5" customHeight="1">
      <c r="A23" s="97">
        <f t="shared" si="8"/>
        <v>14</v>
      </c>
      <c r="B23" s="122" t="s">
        <v>532</v>
      </c>
      <c r="C23" s="122" t="s">
        <v>9</v>
      </c>
      <c r="D23" s="101" t="s">
        <v>250</v>
      </c>
      <c r="E23" s="328"/>
      <c r="F23" s="135" t="s">
        <v>117</v>
      </c>
      <c r="G23" s="44" t="s">
        <v>311</v>
      </c>
      <c r="H23" s="44" t="s">
        <v>394</v>
      </c>
      <c r="I23" s="44" t="s">
        <v>615</v>
      </c>
      <c r="J23" s="51" t="s">
        <v>395</v>
      </c>
      <c r="K23" s="44" t="s">
        <v>328</v>
      </c>
      <c r="L23" s="44" t="s">
        <v>328</v>
      </c>
      <c r="M23" s="44" t="s">
        <v>562</v>
      </c>
      <c r="N23" s="52">
        <v>8</v>
      </c>
      <c r="O23" s="52">
        <v>2</v>
      </c>
      <c r="P23" s="52">
        <v>2</v>
      </c>
      <c r="Q23" s="52">
        <f t="shared" si="4"/>
        <v>4</v>
      </c>
      <c r="R23" s="52" t="str">
        <f t="shared" si="5"/>
        <v>Bajo</v>
      </c>
      <c r="S23" s="52">
        <v>10</v>
      </c>
      <c r="T23" s="52">
        <f t="shared" si="6"/>
        <v>40</v>
      </c>
      <c r="U23" s="52" t="str">
        <f t="shared" si="7"/>
        <v>III</v>
      </c>
      <c r="V23" s="44" t="str">
        <f>VLOOKUP(U23,Criterios!$A$18:$E$21,3,FALSE)</f>
        <v>MEJORABLE Mejorar si es posible. Sería conveniente justificar la intervención y su rentabilidad.</v>
      </c>
      <c r="W23" s="52" t="s">
        <v>118</v>
      </c>
      <c r="X23" s="52" t="s">
        <v>230</v>
      </c>
      <c r="Y23" s="52"/>
      <c r="Z23" s="52"/>
      <c r="AA23" s="52"/>
      <c r="AB23" s="53" t="s">
        <v>397</v>
      </c>
      <c r="AC23" s="52" t="s">
        <v>117</v>
      </c>
      <c r="AD23" s="44" t="s">
        <v>320</v>
      </c>
      <c r="AE23" s="44" t="s">
        <v>320</v>
      </c>
      <c r="AF23" s="44" t="s">
        <v>320</v>
      </c>
      <c r="AG23" s="44" t="s">
        <v>712</v>
      </c>
      <c r="AH23" s="44" t="s">
        <v>320</v>
      </c>
      <c r="AI23" s="224">
        <v>2</v>
      </c>
      <c r="AJ23" s="186"/>
      <c r="AK23" s="186"/>
      <c r="AL23" s="186"/>
      <c r="AM23" s="186"/>
    </row>
    <row r="24" spans="1:39" ht="66" customHeight="1">
      <c r="A24" s="97" t="e">
        <f>+#REF!+1</f>
        <v>#REF!</v>
      </c>
      <c r="B24" s="122" t="s">
        <v>532</v>
      </c>
      <c r="C24" s="122" t="s">
        <v>9</v>
      </c>
      <c r="D24" s="101" t="s">
        <v>250</v>
      </c>
      <c r="E24" s="328"/>
      <c r="F24" s="135" t="s">
        <v>117</v>
      </c>
      <c r="G24" s="44" t="s">
        <v>307</v>
      </c>
      <c r="H24" s="44" t="s">
        <v>207</v>
      </c>
      <c r="I24" s="44" t="s">
        <v>269</v>
      </c>
      <c r="J24" s="51" t="s">
        <v>407</v>
      </c>
      <c r="K24" s="44" t="s">
        <v>328</v>
      </c>
      <c r="L24" s="44" t="s">
        <v>328</v>
      </c>
      <c r="M24" s="44" t="s">
        <v>563</v>
      </c>
      <c r="N24" s="52">
        <v>8</v>
      </c>
      <c r="O24" s="52">
        <v>2</v>
      </c>
      <c r="P24" s="52">
        <v>2</v>
      </c>
      <c r="Q24" s="52">
        <f t="shared" si="4"/>
        <v>4</v>
      </c>
      <c r="R24" s="52" t="str">
        <f t="shared" si="5"/>
        <v>Bajo</v>
      </c>
      <c r="S24" s="52">
        <v>10</v>
      </c>
      <c r="T24" s="52">
        <f t="shared" si="6"/>
        <v>40</v>
      </c>
      <c r="U24" s="52" t="str">
        <f t="shared" si="7"/>
        <v>III</v>
      </c>
      <c r="V24" s="44" t="str">
        <f>VLOOKUP(U24,Criterios!$A$18:$E$21,3,FALSE)</f>
        <v>MEJORABLE Mejorar si es posible. Sería conveniente justificar la intervención y su rentabilidad.</v>
      </c>
      <c r="W24" s="52" t="s">
        <v>118</v>
      </c>
      <c r="X24" s="52" t="s">
        <v>230</v>
      </c>
      <c r="Y24" s="52"/>
      <c r="Z24" s="52"/>
      <c r="AA24" s="52"/>
      <c r="AB24" s="53" t="s">
        <v>408</v>
      </c>
      <c r="AC24" s="52" t="s">
        <v>117</v>
      </c>
      <c r="AD24" s="44" t="s">
        <v>320</v>
      </c>
      <c r="AE24" s="44" t="s">
        <v>320</v>
      </c>
      <c r="AF24" s="44" t="s">
        <v>320</v>
      </c>
      <c r="AG24" s="44" t="s">
        <v>711</v>
      </c>
      <c r="AH24" s="44" t="s">
        <v>320</v>
      </c>
      <c r="AI24" s="224">
        <v>4</v>
      </c>
      <c r="AJ24" s="186"/>
      <c r="AK24" s="186"/>
      <c r="AL24" s="186"/>
      <c r="AM24" s="186"/>
    </row>
    <row r="25" spans="1:39" ht="95.25" customHeight="1" thickBot="1">
      <c r="A25" s="98" t="e">
        <f t="shared" si="8"/>
        <v>#REF!</v>
      </c>
      <c r="B25" s="99" t="s">
        <v>532</v>
      </c>
      <c r="C25" s="99" t="s">
        <v>9</v>
      </c>
      <c r="D25" s="102" t="s">
        <v>250</v>
      </c>
      <c r="E25" s="329"/>
      <c r="F25" s="136" t="s">
        <v>117</v>
      </c>
      <c r="G25" s="112" t="s">
        <v>307</v>
      </c>
      <c r="H25" s="112" t="s">
        <v>208</v>
      </c>
      <c r="I25" s="112" t="s">
        <v>270</v>
      </c>
      <c r="J25" s="137" t="s">
        <v>407</v>
      </c>
      <c r="K25" s="112" t="s">
        <v>328</v>
      </c>
      <c r="L25" s="112" t="s">
        <v>328</v>
      </c>
      <c r="M25" s="112" t="s">
        <v>563</v>
      </c>
      <c r="N25" s="113">
        <v>8</v>
      </c>
      <c r="O25" s="113">
        <v>2</v>
      </c>
      <c r="P25" s="113">
        <v>2</v>
      </c>
      <c r="Q25" s="113">
        <f t="shared" si="4"/>
        <v>4</v>
      </c>
      <c r="R25" s="113" t="str">
        <f t="shared" si="5"/>
        <v>Bajo</v>
      </c>
      <c r="S25" s="113">
        <v>10</v>
      </c>
      <c r="T25" s="113">
        <f t="shared" si="6"/>
        <v>40</v>
      </c>
      <c r="U25" s="113" t="str">
        <f t="shared" si="7"/>
        <v>III</v>
      </c>
      <c r="V25" s="112" t="str">
        <f>VLOOKUP(U25,Criterios!$A$18:$E$21,3,FALSE)</f>
        <v>MEJORABLE Mejorar si es posible. Sería conveniente justificar la intervención y su rentabilidad.</v>
      </c>
      <c r="W25" s="113" t="s">
        <v>118</v>
      </c>
      <c r="X25" s="113" t="s">
        <v>230</v>
      </c>
      <c r="Y25" s="113"/>
      <c r="Z25" s="113"/>
      <c r="AA25" s="113"/>
      <c r="AB25" s="138" t="s">
        <v>409</v>
      </c>
      <c r="AC25" s="113" t="s">
        <v>117</v>
      </c>
      <c r="AD25" s="112" t="s">
        <v>320</v>
      </c>
      <c r="AE25" s="112" t="s">
        <v>320</v>
      </c>
      <c r="AF25" s="112" t="s">
        <v>320</v>
      </c>
      <c r="AG25" s="44" t="s">
        <v>711</v>
      </c>
      <c r="AH25" s="112" t="s">
        <v>320</v>
      </c>
      <c r="AI25" s="224">
        <v>4</v>
      </c>
      <c r="AJ25" s="186"/>
      <c r="AK25" s="186"/>
      <c r="AL25" s="186"/>
      <c r="AM25" s="186"/>
    </row>
    <row r="26" spans="1:39">
      <c r="H26" s="46"/>
      <c r="N26" s="46"/>
      <c r="AG26" s="211"/>
      <c r="AI26" s="46"/>
    </row>
    <row r="27" spans="1:39">
      <c r="H27" s="46"/>
      <c r="N27" s="46"/>
      <c r="AI27" s="46"/>
    </row>
    <row r="28" spans="1:39">
      <c r="H28" s="46"/>
      <c r="N28" s="46"/>
      <c r="AI28" s="46"/>
    </row>
    <row r="29" spans="1:39">
      <c r="H29" s="46"/>
      <c r="N29" s="46"/>
      <c r="AI29" s="46"/>
    </row>
    <row r="30" spans="1:39">
      <c r="H30" s="46"/>
      <c r="N30" s="46"/>
      <c r="AI30" s="46"/>
    </row>
    <row r="31" spans="1:39">
      <c r="H31" s="46"/>
      <c r="N31" s="46"/>
      <c r="AI31" s="46"/>
    </row>
    <row r="32" spans="1:39">
      <c r="H32" s="46"/>
      <c r="N32" s="46"/>
      <c r="AI32" s="46"/>
    </row>
    <row r="33" spans="8:35">
      <c r="H33" s="46"/>
      <c r="N33" s="46"/>
      <c r="AI33" s="46"/>
    </row>
    <row r="34" spans="8:35">
      <c r="H34" s="46"/>
      <c r="N34" s="46"/>
      <c r="AI34" s="46"/>
    </row>
    <row r="35" spans="8:35">
      <c r="H35" s="46"/>
      <c r="N35" s="46"/>
      <c r="AI35" s="46"/>
    </row>
    <row r="36" spans="8:35">
      <c r="H36" s="46"/>
      <c r="N36" s="46"/>
      <c r="AI36" s="46"/>
    </row>
    <row r="37" spans="8:35">
      <c r="H37" s="46"/>
      <c r="N37" s="46"/>
      <c r="AI37" s="46"/>
    </row>
    <row r="38" spans="8:35">
      <c r="H38" s="46"/>
      <c r="N38" s="46"/>
      <c r="AI38" s="46"/>
    </row>
    <row r="39" spans="8:35">
      <c r="H39" s="46"/>
      <c r="N39" s="46"/>
      <c r="AI39" s="46"/>
    </row>
    <row r="40" spans="8:35">
      <c r="H40" s="46"/>
      <c r="N40" s="46"/>
      <c r="AI40" s="46"/>
    </row>
    <row r="41" spans="8:35">
      <c r="H41" s="46"/>
      <c r="N41" s="46"/>
      <c r="AI41" s="46"/>
    </row>
    <row r="42" spans="8:35">
      <c r="H42" s="46"/>
      <c r="N42" s="46"/>
      <c r="AI42" s="46"/>
    </row>
    <row r="43" spans="8:35">
      <c r="H43" s="46"/>
      <c r="N43" s="46"/>
      <c r="AI43" s="46"/>
    </row>
    <row r="44" spans="8:35">
      <c r="H44" s="46"/>
      <c r="N44" s="46"/>
      <c r="AI44" s="46"/>
    </row>
    <row r="45" spans="8:35">
      <c r="H45" s="46"/>
      <c r="N45" s="46"/>
      <c r="AI45" s="46"/>
    </row>
    <row r="46" spans="8:35">
      <c r="H46" s="46"/>
      <c r="N46" s="46"/>
      <c r="AI46" s="46"/>
    </row>
    <row r="47" spans="8:35">
      <c r="H47" s="46"/>
      <c r="N47" s="46"/>
      <c r="AI47" s="46"/>
    </row>
    <row r="48" spans="8:35">
      <c r="H48" s="46"/>
      <c r="N48" s="46"/>
      <c r="AI48" s="46"/>
    </row>
    <row r="49" spans="8:35">
      <c r="H49" s="46"/>
      <c r="N49" s="46"/>
      <c r="AI49" s="46"/>
    </row>
    <row r="50" spans="8:35">
      <c r="H50" s="46"/>
      <c r="N50" s="46"/>
      <c r="AI50" s="46"/>
    </row>
    <row r="51" spans="8:35">
      <c r="H51" s="46"/>
      <c r="N51" s="46"/>
      <c r="AI51" s="46"/>
    </row>
    <row r="52" spans="8:35">
      <c r="H52" s="46"/>
      <c r="N52" s="46"/>
      <c r="AI52" s="46"/>
    </row>
    <row r="53" spans="8:35">
      <c r="H53" s="46"/>
      <c r="N53" s="46"/>
      <c r="AI53" s="46"/>
    </row>
    <row r="54" spans="8:35">
      <c r="H54" s="46"/>
      <c r="N54" s="46"/>
      <c r="AI54" s="46"/>
    </row>
    <row r="55" spans="8:35">
      <c r="H55" s="46"/>
      <c r="N55" s="46"/>
      <c r="AI55" s="46"/>
    </row>
    <row r="56" spans="8:35">
      <c r="H56" s="46"/>
      <c r="N56" s="46"/>
      <c r="AI56" s="46"/>
    </row>
    <row r="57" spans="8:35">
      <c r="H57" s="46"/>
      <c r="N57" s="46"/>
      <c r="AI57" s="46"/>
    </row>
    <row r="58" spans="8:35">
      <c r="H58" s="46"/>
      <c r="N58" s="46"/>
      <c r="AI58" s="46"/>
    </row>
    <row r="59" spans="8:35">
      <c r="H59" s="46"/>
      <c r="N59" s="46"/>
      <c r="AI59" s="46"/>
    </row>
    <row r="60" spans="8:35">
      <c r="H60" s="46"/>
      <c r="N60" s="46"/>
      <c r="AI60" s="46"/>
    </row>
    <row r="61" spans="8:35">
      <c r="H61" s="46"/>
      <c r="N61" s="46"/>
      <c r="AI61" s="46"/>
    </row>
    <row r="62" spans="8:35">
      <c r="H62" s="46"/>
      <c r="N62" s="46"/>
      <c r="AI62" s="46"/>
    </row>
    <row r="63" spans="8:35">
      <c r="H63" s="46"/>
      <c r="N63" s="46"/>
      <c r="AI63" s="46"/>
    </row>
    <row r="64" spans="8:35">
      <c r="H64" s="46"/>
      <c r="N64" s="46"/>
      <c r="AI64" s="46"/>
    </row>
    <row r="65" spans="8:35">
      <c r="H65" s="46"/>
      <c r="N65" s="46"/>
      <c r="AI65" s="46"/>
    </row>
    <row r="66" spans="8:35">
      <c r="H66" s="46"/>
      <c r="N66" s="46"/>
      <c r="AI66" s="46"/>
    </row>
    <row r="67" spans="8:35">
      <c r="H67" s="46"/>
      <c r="N67" s="46"/>
      <c r="AI67" s="46"/>
    </row>
    <row r="68" spans="8:35">
      <c r="H68" s="46"/>
      <c r="N68" s="46"/>
      <c r="AI68" s="46"/>
    </row>
    <row r="69" spans="8:35">
      <c r="H69" s="46"/>
      <c r="N69" s="46"/>
      <c r="AI69" s="46"/>
    </row>
    <row r="70" spans="8:35">
      <c r="H70" s="46"/>
      <c r="N70" s="46"/>
      <c r="AI70" s="46"/>
    </row>
    <row r="71" spans="8:35">
      <c r="H71" s="46"/>
      <c r="N71" s="46"/>
      <c r="AI71" s="46"/>
    </row>
    <row r="72" spans="8:35">
      <c r="H72" s="46"/>
      <c r="N72" s="46"/>
      <c r="AI72" s="46"/>
    </row>
    <row r="73" spans="8:35">
      <c r="H73" s="46"/>
      <c r="N73" s="46"/>
      <c r="AI73" s="46"/>
    </row>
    <row r="74" spans="8:35">
      <c r="H74" s="46"/>
      <c r="N74" s="46"/>
      <c r="AI74" s="46"/>
    </row>
    <row r="75" spans="8:35">
      <c r="H75" s="46"/>
      <c r="N75" s="46"/>
      <c r="AI75" s="46"/>
    </row>
    <row r="76" spans="8:35">
      <c r="H76" s="46"/>
      <c r="N76" s="46"/>
      <c r="AI76" s="46"/>
    </row>
    <row r="77" spans="8:35">
      <c r="H77" s="46"/>
      <c r="N77" s="46"/>
      <c r="AI77" s="46"/>
    </row>
    <row r="78" spans="8:35">
      <c r="H78" s="46"/>
      <c r="N78" s="46"/>
      <c r="AI78" s="46"/>
    </row>
    <row r="79" spans="8:35">
      <c r="H79" s="46"/>
      <c r="N79" s="46"/>
      <c r="AI79" s="46"/>
    </row>
    <row r="80" spans="8:35">
      <c r="H80" s="46"/>
      <c r="N80" s="46"/>
      <c r="AI80" s="46"/>
    </row>
    <row r="81" spans="8:35">
      <c r="H81" s="46"/>
      <c r="N81" s="46"/>
      <c r="AI81" s="46"/>
    </row>
    <row r="82" spans="8:35">
      <c r="H82" s="46"/>
      <c r="N82" s="46"/>
      <c r="AI82" s="46"/>
    </row>
    <row r="83" spans="8:35">
      <c r="H83" s="46"/>
      <c r="N83" s="46"/>
      <c r="AI83" s="46"/>
    </row>
    <row r="84" spans="8:35">
      <c r="H84" s="46"/>
      <c r="N84" s="46"/>
      <c r="AI84" s="46"/>
    </row>
    <row r="85" spans="8:35">
      <c r="H85" s="46"/>
      <c r="N85" s="46"/>
      <c r="AI85" s="46"/>
    </row>
    <row r="86" spans="8:35">
      <c r="H86" s="46"/>
      <c r="N86" s="46"/>
      <c r="AI86" s="46"/>
    </row>
    <row r="87" spans="8:35">
      <c r="H87" s="46"/>
      <c r="N87" s="46"/>
      <c r="AI87" s="46"/>
    </row>
    <row r="88" spans="8:35">
      <c r="H88" s="46"/>
      <c r="N88" s="46"/>
      <c r="AI88" s="46"/>
    </row>
    <row r="89" spans="8:35">
      <c r="H89" s="46"/>
      <c r="N89" s="46"/>
      <c r="AI89" s="46"/>
    </row>
    <row r="90" spans="8:35">
      <c r="H90" s="46"/>
      <c r="N90" s="46"/>
      <c r="AI90" s="46"/>
    </row>
    <row r="91" spans="8:35">
      <c r="H91" s="46"/>
      <c r="N91" s="46"/>
      <c r="AI91" s="46"/>
    </row>
    <row r="92" spans="8:35">
      <c r="H92" s="46"/>
      <c r="N92" s="46"/>
      <c r="AI92" s="46"/>
    </row>
    <row r="93" spans="8:35">
      <c r="H93" s="46"/>
      <c r="N93" s="46"/>
      <c r="AI93" s="46"/>
    </row>
    <row r="94" spans="8:35">
      <c r="H94" s="46"/>
      <c r="N94" s="46"/>
      <c r="AI94" s="46"/>
    </row>
    <row r="95" spans="8:35">
      <c r="H95" s="46"/>
      <c r="N95" s="46"/>
      <c r="AI95" s="46"/>
    </row>
    <row r="96" spans="8:35">
      <c r="H96" s="46"/>
      <c r="N96" s="46"/>
      <c r="AI96" s="46"/>
    </row>
    <row r="97" spans="8:35">
      <c r="H97" s="46"/>
      <c r="N97" s="46"/>
      <c r="AI97" s="46"/>
    </row>
    <row r="98" spans="8:35">
      <c r="H98" s="46"/>
      <c r="N98" s="46"/>
      <c r="AI98" s="46"/>
    </row>
    <row r="99" spans="8:35">
      <c r="H99" s="46"/>
      <c r="N99" s="46"/>
      <c r="AI99" s="46"/>
    </row>
    <row r="100" spans="8:35">
      <c r="H100" s="46"/>
      <c r="N100" s="46"/>
      <c r="AI100" s="46"/>
    </row>
    <row r="101" spans="8:35">
      <c r="H101" s="46"/>
      <c r="N101" s="46"/>
      <c r="AI101" s="46"/>
    </row>
    <row r="102" spans="8:35">
      <c r="H102" s="46"/>
      <c r="N102" s="46"/>
      <c r="AI102" s="46"/>
    </row>
    <row r="103" spans="8:35">
      <c r="H103" s="46"/>
      <c r="N103" s="46"/>
      <c r="AI103" s="46"/>
    </row>
    <row r="104" spans="8:35">
      <c r="H104" s="46"/>
      <c r="N104" s="46"/>
      <c r="AI104" s="46"/>
    </row>
    <row r="105" spans="8:35">
      <c r="H105" s="46"/>
      <c r="N105" s="46"/>
      <c r="AI105" s="46"/>
    </row>
    <row r="106" spans="8:35">
      <c r="H106" s="46"/>
      <c r="N106" s="46"/>
      <c r="AI106" s="46"/>
    </row>
    <row r="107" spans="8:35">
      <c r="H107" s="46"/>
      <c r="N107" s="46"/>
      <c r="AI107" s="46"/>
    </row>
    <row r="108" spans="8:35">
      <c r="H108" s="46"/>
      <c r="N108" s="46"/>
      <c r="AI108" s="46"/>
    </row>
    <row r="109" spans="8:35">
      <c r="H109" s="46"/>
      <c r="N109" s="46"/>
      <c r="AI109" s="46"/>
    </row>
    <row r="110" spans="8:35">
      <c r="H110" s="46"/>
      <c r="N110" s="46"/>
      <c r="AI110" s="46"/>
    </row>
    <row r="111" spans="8:35">
      <c r="H111" s="46"/>
      <c r="N111" s="46"/>
      <c r="AI111" s="46"/>
    </row>
    <row r="112" spans="8:35">
      <c r="H112" s="46"/>
      <c r="N112" s="46"/>
      <c r="AI112" s="46"/>
    </row>
    <row r="113" spans="8:35">
      <c r="H113" s="46"/>
      <c r="N113" s="46"/>
      <c r="AI113" s="46"/>
    </row>
    <row r="114" spans="8:35">
      <c r="H114" s="46"/>
      <c r="N114" s="46"/>
      <c r="AI114" s="46"/>
    </row>
    <row r="115" spans="8:35">
      <c r="H115" s="46"/>
      <c r="N115" s="46"/>
      <c r="AI115" s="46"/>
    </row>
    <row r="116" spans="8:35">
      <c r="H116" s="46"/>
      <c r="N116" s="46"/>
      <c r="AI116" s="46"/>
    </row>
    <row r="117" spans="8:35">
      <c r="H117" s="46"/>
      <c r="N117" s="46"/>
      <c r="AI117" s="46"/>
    </row>
    <row r="118" spans="8:35">
      <c r="H118" s="46"/>
      <c r="N118" s="46"/>
      <c r="AI118" s="46"/>
    </row>
    <row r="119" spans="8:35">
      <c r="H119" s="46"/>
      <c r="N119" s="46"/>
      <c r="AI119" s="46"/>
    </row>
    <row r="120" spans="8:35">
      <c r="H120" s="46"/>
      <c r="N120" s="46"/>
      <c r="AI120" s="46"/>
    </row>
    <row r="121" spans="8:35">
      <c r="H121" s="46"/>
      <c r="N121" s="46"/>
      <c r="AI121" s="46"/>
    </row>
    <row r="122" spans="8:35">
      <c r="H122" s="46"/>
      <c r="N122" s="46"/>
      <c r="AI122" s="46"/>
    </row>
    <row r="123" spans="8:35">
      <c r="H123" s="46"/>
      <c r="N123" s="46"/>
      <c r="AI123" s="46"/>
    </row>
    <row r="124" spans="8:35">
      <c r="H124" s="46"/>
      <c r="N124" s="46"/>
      <c r="AI124" s="46"/>
    </row>
    <row r="125" spans="8:35">
      <c r="H125" s="46"/>
      <c r="N125" s="46"/>
      <c r="AI125" s="46"/>
    </row>
    <row r="126" spans="8:35">
      <c r="H126" s="46"/>
      <c r="N126" s="46"/>
      <c r="AI126" s="46"/>
    </row>
    <row r="127" spans="8:35">
      <c r="H127" s="46"/>
      <c r="N127" s="46"/>
      <c r="AI127" s="46"/>
    </row>
    <row r="128" spans="8:35">
      <c r="H128" s="46"/>
      <c r="N128" s="46"/>
      <c r="AI128" s="46"/>
    </row>
    <row r="129" spans="8:35">
      <c r="H129" s="46"/>
      <c r="N129" s="46"/>
      <c r="AI129" s="46"/>
    </row>
    <row r="130" spans="8:35">
      <c r="H130" s="46"/>
      <c r="N130" s="46"/>
      <c r="AI130" s="46"/>
    </row>
    <row r="131" spans="8:35">
      <c r="H131" s="46"/>
      <c r="N131" s="46"/>
      <c r="AI131" s="46"/>
    </row>
    <row r="132" spans="8:35">
      <c r="H132" s="46"/>
      <c r="N132" s="46"/>
      <c r="AI132" s="46"/>
    </row>
    <row r="133" spans="8:35">
      <c r="H133" s="46"/>
      <c r="N133" s="46"/>
      <c r="AI133" s="46"/>
    </row>
    <row r="134" spans="8:35">
      <c r="H134" s="46"/>
      <c r="N134" s="46"/>
      <c r="AI134" s="46"/>
    </row>
    <row r="135" spans="8:35">
      <c r="H135" s="46"/>
      <c r="N135" s="46"/>
      <c r="AI135" s="46"/>
    </row>
    <row r="136" spans="8:35">
      <c r="H136" s="46"/>
      <c r="N136" s="46"/>
      <c r="AI136" s="46"/>
    </row>
    <row r="137" spans="8:35">
      <c r="H137" s="46"/>
      <c r="N137" s="46"/>
      <c r="AI137" s="46"/>
    </row>
    <row r="138" spans="8:35">
      <c r="H138" s="46"/>
      <c r="N138" s="46"/>
      <c r="AI138" s="46"/>
    </row>
    <row r="139" spans="8:35">
      <c r="H139" s="46"/>
      <c r="N139" s="46"/>
      <c r="AI139" s="46"/>
    </row>
    <row r="140" spans="8:35">
      <c r="H140" s="46"/>
      <c r="N140" s="46"/>
      <c r="AI140" s="46"/>
    </row>
    <row r="141" spans="8:35">
      <c r="H141" s="46"/>
      <c r="N141" s="46"/>
      <c r="AI141" s="46"/>
    </row>
    <row r="142" spans="8:35">
      <c r="H142" s="46"/>
      <c r="N142" s="46"/>
      <c r="AI142" s="46"/>
    </row>
    <row r="143" spans="8:35">
      <c r="H143" s="46"/>
      <c r="N143" s="46"/>
      <c r="AI143" s="46"/>
    </row>
    <row r="144" spans="8:35">
      <c r="H144" s="46"/>
      <c r="N144" s="46"/>
      <c r="AI144" s="46"/>
    </row>
    <row r="145" spans="8:35">
      <c r="H145" s="46"/>
      <c r="N145" s="46"/>
      <c r="AI145" s="46"/>
    </row>
    <row r="146" spans="8:35">
      <c r="H146" s="46"/>
      <c r="N146" s="46"/>
      <c r="AI146" s="46"/>
    </row>
    <row r="147" spans="8:35">
      <c r="H147" s="46"/>
      <c r="N147" s="46"/>
      <c r="AI147" s="46"/>
    </row>
    <row r="148" spans="8:35">
      <c r="H148" s="46"/>
      <c r="N148" s="46"/>
      <c r="AI148" s="46"/>
    </row>
    <row r="149" spans="8:35">
      <c r="H149" s="46"/>
      <c r="N149" s="46"/>
      <c r="AI149" s="46"/>
    </row>
    <row r="150" spans="8:35">
      <c r="H150" s="46"/>
      <c r="N150" s="46"/>
      <c r="AI150" s="46"/>
    </row>
    <row r="151" spans="8:35">
      <c r="H151" s="46"/>
      <c r="N151" s="46"/>
      <c r="AI151" s="46"/>
    </row>
    <row r="152" spans="8:35">
      <c r="H152" s="46"/>
      <c r="N152" s="46"/>
      <c r="AI152" s="46"/>
    </row>
    <row r="153" spans="8:35">
      <c r="H153" s="46"/>
      <c r="N153" s="46"/>
      <c r="AI153" s="46"/>
    </row>
    <row r="154" spans="8:35">
      <c r="H154" s="46"/>
      <c r="N154" s="46"/>
      <c r="AI154" s="46"/>
    </row>
    <row r="155" spans="8:35">
      <c r="H155" s="46"/>
      <c r="N155" s="46"/>
      <c r="AI155" s="46"/>
    </row>
    <row r="156" spans="8:35">
      <c r="H156" s="46"/>
      <c r="N156" s="46"/>
      <c r="AI156" s="46"/>
    </row>
    <row r="157" spans="8:35">
      <c r="H157" s="46"/>
      <c r="N157" s="46"/>
      <c r="AI157" s="46"/>
    </row>
    <row r="158" spans="8:35">
      <c r="H158" s="46"/>
      <c r="N158" s="46"/>
      <c r="AI158" s="46"/>
    </row>
    <row r="159" spans="8:35">
      <c r="H159" s="46"/>
      <c r="N159" s="46"/>
      <c r="AI159" s="46"/>
    </row>
    <row r="160" spans="8:35">
      <c r="H160" s="46"/>
      <c r="N160" s="46"/>
      <c r="AI160" s="46"/>
    </row>
    <row r="161" spans="8:35">
      <c r="H161" s="46"/>
      <c r="N161" s="46"/>
      <c r="AI161" s="46"/>
    </row>
    <row r="162" spans="8:35">
      <c r="H162" s="46"/>
      <c r="N162" s="46"/>
      <c r="AI162" s="46"/>
    </row>
    <row r="163" spans="8:35">
      <c r="H163" s="46"/>
      <c r="N163" s="46"/>
      <c r="AI163" s="46"/>
    </row>
    <row r="164" spans="8:35">
      <c r="H164" s="46"/>
      <c r="N164" s="46"/>
      <c r="AI164" s="46"/>
    </row>
    <row r="165" spans="8:35">
      <c r="H165" s="46"/>
      <c r="N165" s="46"/>
      <c r="AI165" s="46"/>
    </row>
  </sheetData>
  <mergeCells count="15">
    <mergeCell ref="A4:AI4"/>
    <mergeCell ref="A1:D3"/>
    <mergeCell ref="E1:AF3"/>
    <mergeCell ref="AH1:AI1"/>
    <mergeCell ref="AH2:AI2"/>
    <mergeCell ref="AH3:AI3"/>
    <mergeCell ref="AD6:AM6"/>
    <mergeCell ref="X6:AC6"/>
    <mergeCell ref="E8:E25"/>
    <mergeCell ref="A5:D5"/>
    <mergeCell ref="E5:J5"/>
    <mergeCell ref="A6:E6"/>
    <mergeCell ref="G6:J6"/>
    <mergeCell ref="K6:M6"/>
    <mergeCell ref="N6:V6"/>
  </mergeCells>
  <conditionalFormatting sqref="Q8:S25">
    <cfRule type="expression" dxfId="7" priority="1">
      <formula>$R8="Muy Alto"</formula>
    </cfRule>
    <cfRule type="expression" dxfId="6" priority="2">
      <formula>$R8="Alto"</formula>
    </cfRule>
    <cfRule type="expression" dxfId="5" priority="3">
      <formula>$R8="Medio"</formula>
    </cfRule>
    <cfRule type="expression" dxfId="4" priority="4">
      <formula>$R8="Bajo"</formula>
    </cfRule>
  </conditionalFormatting>
  <conditionalFormatting sqref="T8:V25">
    <cfRule type="expression" dxfId="3" priority="5">
      <formula>$U8="IV"</formula>
    </cfRule>
    <cfRule type="expression" dxfId="2" priority="6">
      <formula>$U8="III"</formula>
    </cfRule>
    <cfRule type="expression" dxfId="1" priority="7">
      <formula>$U8="II"</formula>
    </cfRule>
    <cfRule type="expression" dxfId="0" priority="8">
      <formula>$U8="I"</formula>
    </cfRule>
  </conditionalFormatting>
  <dataValidations count="2">
    <dataValidation type="list" allowBlank="1" showInputMessage="1" showErrorMessage="1" sqref="H22" xr:uid="{00000000-0002-0000-0600-000000000000}">
      <formula1>INDIRECT(#REF!)</formula1>
    </dataValidation>
    <dataValidation type="list" allowBlank="1" showInputMessage="1" showErrorMessage="1" sqref="G8:G20 G22:G25" xr:uid="{00000000-0002-0000-0600-000001000000}">
      <formula1>Peligros</formula1>
    </dataValidation>
  </dataValidations>
  <pageMargins left="0.70866141732283472" right="0.70866141732283472" top="0.74803149606299213" bottom="0.74803149606299213" header="0.31496062992125984" footer="0.51181102362204722"/>
  <pageSetup paperSize="5" scale="33" orientation="landscape" r:id="rId1"/>
  <headerFooter>
    <oddFooter>&amp;R&amp;9Elaborado por : 
Ingeniero Cesar Martínez 
LSO Res 2133 -28/02/2017</oddFooter>
  </headerFooter>
  <drawing r:id="rId2"/>
  <legacyDrawing r:id="rId3"/>
  <extLst>
    <ext xmlns:x14="http://schemas.microsoft.com/office/spreadsheetml/2009/9/main" uri="{CCE6A557-97BC-4b89-ADB6-D9C93CAAB3DF}">
      <x14:dataValidations xmlns:xm="http://schemas.microsoft.com/office/excel/2006/main" count="13">
        <x14:dataValidation type="list" allowBlank="1" showInputMessage="1" showErrorMessage="1" xr:uid="{00000000-0002-0000-0600-000002000000}">
          <x14:formula1>
            <xm:f>Parametros!$N$5:$N$14</xm:f>
          </x14:formula1>
          <xm:sqref>H24:H25</xm:sqref>
        </x14:dataValidation>
        <x14:dataValidation type="list" allowBlank="1" showInputMessage="1" showErrorMessage="1" xr:uid="{00000000-0002-0000-0600-000003000000}">
          <x14:formula1>
            <xm:f>Parametros!$J$5:$J$7</xm:f>
          </x14:formula1>
          <xm:sqref>H23</xm:sqref>
        </x14:dataValidation>
        <x14:dataValidation type="list" allowBlank="1" showInputMessage="1" showErrorMessage="1" xr:uid="{00000000-0002-0000-0600-000004000000}">
          <x14:formula1>
            <xm:f>Parametros!$G$5:$G$11</xm:f>
          </x14:formula1>
          <xm:sqref>H21</xm:sqref>
        </x14:dataValidation>
        <x14:dataValidation type="list" allowBlank="1" showInputMessage="1" showErrorMessage="1" xr:uid="{00000000-0002-0000-0600-000005000000}">
          <x14:formula1>
            <xm:f>Parametros!$A$5:$A$18</xm:f>
          </x14:formula1>
          <xm:sqref>G21</xm:sqref>
        </x14:dataValidation>
        <x14:dataValidation type="list" allowBlank="1" showInputMessage="1" showErrorMessage="1" xr:uid="{00000000-0002-0000-0600-000006000000}">
          <x14:formula1>
            <xm:f>Parametros!$F$5:$F$13</xm:f>
          </x14:formula1>
          <xm:sqref>H18:H20</xm:sqref>
        </x14:dataValidation>
        <x14:dataValidation type="list" allowBlank="1" showInputMessage="1" showErrorMessage="1" xr:uid="{00000000-0002-0000-0600-000007000000}">
          <x14:formula1>
            <xm:f>Parametros!$C$5:$C$12</xm:f>
          </x14:formula1>
          <xm:sqref>H9:H12</xm:sqref>
        </x14:dataValidation>
        <x14:dataValidation type="list" allowBlank="1" showInputMessage="1" showErrorMessage="1" xr:uid="{00000000-0002-0000-0600-000008000000}">
          <x14:formula1>
            <xm:f>Parametros!$B$5:$B$13</xm:f>
          </x14:formula1>
          <xm:sqref>H8</xm:sqref>
        </x14:dataValidation>
        <x14:dataValidation type="list" allowBlank="1" showInputMessage="1" showErrorMessage="1" xr:uid="{00000000-0002-0000-0600-000009000000}">
          <x14:formula1>
            <xm:f>Parametros!$E$5:$E$10</xm:f>
          </x14:formula1>
          <xm:sqref>H13:H17</xm:sqref>
        </x14:dataValidation>
        <x14:dataValidation type="list" allowBlank="1" showInputMessage="1" showErrorMessage="1" xr:uid="{00000000-0002-0000-0600-00000A000000}">
          <x14:formula1>
            <xm:f>Criterios!$A$31:$A$36</xm:f>
          </x14:formula1>
          <xm:sqref>X8:X25</xm:sqref>
        </x14:dataValidation>
        <x14:dataValidation type="list" allowBlank="1" showInputMessage="1" showErrorMessage="1" xr:uid="{00000000-0002-0000-0600-00000B000000}">
          <x14:formula1>
            <xm:f>Criterios!$H$11:$H$14</xm:f>
          </x14:formula1>
          <xm:sqref>S8:S25</xm:sqref>
        </x14:dataValidation>
        <x14:dataValidation type="list" allowBlank="1" showInputMessage="1" showErrorMessage="1" xr:uid="{00000000-0002-0000-0600-00000C000000}">
          <x14:formula1>
            <xm:f>Criterios!$B$11:$B$14</xm:f>
          </x14:formula1>
          <xm:sqref>P8:P25</xm:sqref>
        </x14:dataValidation>
        <x14:dataValidation type="list" allowBlank="1" showInputMessage="1" showErrorMessage="1" xr:uid="{00000000-0002-0000-0600-00000D000000}">
          <x14:formula1>
            <xm:f>Criterios!$B$4:$B$7</xm:f>
          </x14:formula1>
          <xm:sqref>O8:O25</xm:sqref>
        </x14:dataValidation>
        <x14:dataValidation type="list" allowBlank="1" showInputMessage="1" showErrorMessage="1" xr:uid="{00000000-0002-0000-0600-00000E000000}">
          <x14:formula1>
            <xm:f>Parametros!$A$1:$A$2</xm:f>
          </x14:formula1>
          <xm:sqref>W8:W25 AC8:AC25 F8:F25</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61"/>
  <sheetViews>
    <sheetView view="pageBreakPreview" topLeftCell="A7" zoomScale="70" zoomScaleSheetLayoutView="70" workbookViewId="0">
      <selection sqref="A1:A2"/>
    </sheetView>
  </sheetViews>
  <sheetFormatPr baseColWidth="10" defaultColWidth="11.42578125" defaultRowHeight="15"/>
  <cols>
    <col min="1" max="1" width="30.140625" style="171" customWidth="1"/>
    <col min="2" max="2" width="20.85546875" style="171" customWidth="1"/>
    <col min="3" max="3" width="12.7109375" style="171" customWidth="1"/>
    <col min="4" max="4" width="20.28515625" style="171" customWidth="1"/>
    <col min="5" max="5" width="7.42578125" style="171" customWidth="1"/>
    <col min="6" max="7" width="10.7109375" style="171" customWidth="1"/>
    <col min="8" max="9" width="15.85546875" style="171" customWidth="1"/>
    <col min="10" max="10" width="37.28515625" style="171" customWidth="1"/>
    <col min="11" max="11" width="23.140625" style="171" customWidth="1"/>
    <col min="12" max="16384" width="11.42578125" style="171"/>
  </cols>
  <sheetData>
    <row r="1" spans="1:10" ht="40.5" customHeight="1">
      <c r="A1" s="412"/>
      <c r="B1" s="406" t="s">
        <v>574</v>
      </c>
      <c r="C1" s="407"/>
      <c r="D1" s="407"/>
      <c r="E1" s="407"/>
      <c r="F1" s="407"/>
      <c r="G1" s="407"/>
      <c r="H1" s="407"/>
      <c r="I1" s="407"/>
      <c r="J1" s="408"/>
    </row>
    <row r="2" spans="1:10" ht="37.5" customHeight="1" thickBot="1">
      <c r="A2" s="413"/>
      <c r="B2" s="409"/>
      <c r="C2" s="410"/>
      <c r="D2" s="410"/>
      <c r="E2" s="410"/>
      <c r="F2" s="410"/>
      <c r="G2" s="410"/>
      <c r="H2" s="410"/>
      <c r="I2" s="410"/>
      <c r="J2" s="411"/>
    </row>
    <row r="3" spans="1:10" ht="5.25" customHeight="1">
      <c r="A3" s="152"/>
      <c r="B3" s="153"/>
      <c r="C3" s="153"/>
      <c r="D3" s="154"/>
      <c r="E3" s="155"/>
      <c r="F3" s="155"/>
      <c r="G3" s="155"/>
      <c r="H3" s="155"/>
      <c r="I3" s="155"/>
      <c r="J3" s="156"/>
    </row>
    <row r="4" spans="1:10" ht="15.75" thickBot="1">
      <c r="A4" s="153"/>
      <c r="B4" s="153"/>
      <c r="C4" s="153"/>
      <c r="D4" s="154"/>
      <c r="E4" s="155"/>
      <c r="F4" s="155"/>
      <c r="G4" s="155"/>
      <c r="H4" s="155"/>
      <c r="I4" s="155"/>
      <c r="J4" s="173"/>
    </row>
    <row r="5" spans="1:10">
      <c r="A5" s="403" t="s">
        <v>575</v>
      </c>
      <c r="B5" s="404"/>
      <c r="C5" s="404"/>
      <c r="D5" s="405"/>
      <c r="E5" s="157"/>
      <c r="F5" s="157"/>
      <c r="G5" s="157"/>
      <c r="H5" s="158"/>
      <c r="I5" s="158"/>
      <c r="J5" s="158"/>
    </row>
    <row r="6" spans="1:10" ht="24">
      <c r="A6" s="159" t="s">
        <v>265</v>
      </c>
      <c r="B6" s="160" t="s">
        <v>565</v>
      </c>
      <c r="C6" s="160" t="s">
        <v>566</v>
      </c>
      <c r="D6" s="161" t="s">
        <v>567</v>
      </c>
      <c r="E6" s="157"/>
      <c r="F6" s="157"/>
      <c r="G6" s="157"/>
      <c r="H6" s="158"/>
      <c r="I6" s="158"/>
      <c r="J6" s="158"/>
    </row>
    <row r="7" spans="1:10">
      <c r="A7" s="162" t="s">
        <v>40</v>
      </c>
      <c r="B7" s="163" t="s">
        <v>568</v>
      </c>
      <c r="C7" s="164">
        <f>COUNTIF(PRINCIPAL!$U$8:$U$144,A7)</f>
        <v>0</v>
      </c>
      <c r="D7" s="165">
        <f>C7/C$11</f>
        <v>0</v>
      </c>
      <c r="E7" s="157"/>
      <c r="F7" s="157"/>
      <c r="G7" s="157"/>
      <c r="H7" s="158"/>
      <c r="I7" s="158"/>
      <c r="J7" s="158"/>
    </row>
    <row r="8" spans="1:10">
      <c r="A8" s="166" t="s">
        <v>42</v>
      </c>
      <c r="B8" s="163" t="s">
        <v>569</v>
      </c>
      <c r="C8" s="164">
        <f>COUNTIF(PRINCIPAL!$U$8:$U$144,A8)</f>
        <v>0</v>
      </c>
      <c r="D8" s="165">
        <f>C8/C$11</f>
        <v>0</v>
      </c>
      <c r="E8" s="157"/>
      <c r="F8" s="157"/>
      <c r="G8" s="157"/>
      <c r="H8" s="158"/>
      <c r="I8" s="158"/>
      <c r="J8" s="158"/>
    </row>
    <row r="9" spans="1:10">
      <c r="A9" s="167" t="s">
        <v>44</v>
      </c>
      <c r="B9" s="163" t="s">
        <v>570</v>
      </c>
      <c r="C9" s="164">
        <f>COUNTIF(PRINCIPAL!$U$8:$U$144,A9)</f>
        <v>117</v>
      </c>
      <c r="D9" s="165">
        <f>C9/C$11</f>
        <v>0.85401459854014594</v>
      </c>
      <c r="E9" s="157"/>
      <c r="F9" s="157"/>
      <c r="G9" s="157"/>
      <c r="H9" s="158"/>
      <c r="I9" s="158"/>
      <c r="J9" s="158"/>
    </row>
    <row r="10" spans="1:10">
      <c r="A10" s="168" t="s">
        <v>46</v>
      </c>
      <c r="B10" s="163" t="s">
        <v>571</v>
      </c>
      <c r="C10" s="164">
        <f>COUNTIF(PRINCIPAL!$U$8:$U$144,A10)</f>
        <v>20</v>
      </c>
      <c r="D10" s="165">
        <f>C10/C$11</f>
        <v>0.145985401459854</v>
      </c>
      <c r="E10" s="157"/>
      <c r="F10" s="157"/>
      <c r="G10" s="157"/>
      <c r="H10" s="158"/>
      <c r="I10" s="158"/>
      <c r="J10" s="158"/>
    </row>
    <row r="11" spans="1:10" ht="15.75" thickBot="1">
      <c r="A11" s="401" t="s">
        <v>572</v>
      </c>
      <c r="B11" s="402"/>
      <c r="C11" s="169">
        <f>SUM(C7:C10)</f>
        <v>137</v>
      </c>
      <c r="D11" s="170">
        <f>SUM(D7:D10)</f>
        <v>1</v>
      </c>
      <c r="E11" s="157"/>
      <c r="F11" s="157"/>
      <c r="G11" s="157"/>
      <c r="H11" s="158"/>
      <c r="I11" s="158"/>
      <c r="J11" s="158"/>
    </row>
    <row r="12" spans="1:10">
      <c r="A12" s="157"/>
      <c r="B12" s="157"/>
      <c r="C12" s="157"/>
      <c r="D12" s="157"/>
      <c r="E12" s="157"/>
      <c r="F12" s="157"/>
      <c r="G12" s="157"/>
      <c r="H12" s="172"/>
      <c r="I12" s="172"/>
      <c r="J12" s="172"/>
    </row>
    <row r="13" spans="1:10">
      <c r="A13" s="157"/>
      <c r="B13" s="157"/>
      <c r="C13" s="157"/>
      <c r="D13" s="157"/>
      <c r="E13" s="157"/>
      <c r="F13" s="157"/>
      <c r="G13" s="157"/>
      <c r="H13" s="172"/>
      <c r="I13" s="172"/>
      <c r="J13" s="172"/>
    </row>
    <row r="14" spans="1:10">
      <c r="A14" s="172"/>
      <c r="B14" s="172"/>
      <c r="C14" s="172"/>
      <c r="D14" s="172"/>
      <c r="E14" s="172"/>
      <c r="F14" s="172"/>
      <c r="G14" s="172"/>
      <c r="H14" s="172"/>
      <c r="I14" s="172"/>
      <c r="J14" s="172"/>
    </row>
    <row r="15" spans="1:10">
      <c r="A15" s="172"/>
      <c r="B15" s="172"/>
      <c r="C15" s="172"/>
      <c r="D15" s="172"/>
      <c r="E15" s="172"/>
      <c r="F15" s="172"/>
      <c r="G15" s="172"/>
      <c r="H15" s="172"/>
      <c r="I15" s="172"/>
      <c r="J15" s="172"/>
    </row>
    <row r="16" spans="1:10">
      <c r="A16" s="172"/>
      <c r="B16" s="172"/>
      <c r="C16" s="172"/>
      <c r="D16" s="172"/>
      <c r="E16" s="172"/>
      <c r="F16" s="172"/>
      <c r="G16" s="172"/>
      <c r="H16" s="172"/>
      <c r="I16" s="172"/>
      <c r="J16" s="172"/>
    </row>
    <row r="17" spans="1:10" ht="15.75" thickBot="1">
      <c r="A17" s="172"/>
      <c r="B17" s="172"/>
      <c r="C17" s="172"/>
      <c r="D17" s="172"/>
      <c r="E17" s="172"/>
      <c r="F17" s="172"/>
      <c r="G17" s="172"/>
      <c r="H17" s="172"/>
      <c r="I17" s="172"/>
      <c r="J17" s="172"/>
    </row>
    <row r="18" spans="1:10">
      <c r="A18" s="403" t="s">
        <v>576</v>
      </c>
      <c r="B18" s="404"/>
      <c r="C18" s="404"/>
      <c r="D18" s="405"/>
      <c r="E18" s="172"/>
      <c r="F18" s="172"/>
      <c r="G18" s="172"/>
      <c r="H18" s="172"/>
      <c r="I18" s="172"/>
      <c r="J18" s="172"/>
    </row>
    <row r="19" spans="1:10" ht="24">
      <c r="A19" s="159" t="s">
        <v>265</v>
      </c>
      <c r="B19" s="160" t="s">
        <v>565</v>
      </c>
      <c r="C19" s="160" t="s">
        <v>566</v>
      </c>
      <c r="D19" s="161" t="s">
        <v>567</v>
      </c>
      <c r="E19" s="172"/>
      <c r="F19" s="172"/>
      <c r="G19" s="172"/>
      <c r="H19" s="172"/>
      <c r="I19" s="172"/>
      <c r="J19" s="172"/>
    </row>
    <row r="20" spans="1:10">
      <c r="A20" s="162" t="s">
        <v>40</v>
      </c>
      <c r="B20" s="163" t="s">
        <v>568</v>
      </c>
      <c r="C20" s="164">
        <f>COUNTIF('CALLE 9'!$U$8:$U$112,A20)</f>
        <v>0</v>
      </c>
      <c r="D20" s="165">
        <f>C20/C$24</f>
        <v>0</v>
      </c>
      <c r="E20" s="172"/>
      <c r="F20" s="172"/>
      <c r="G20" s="172"/>
      <c r="H20" s="172"/>
      <c r="I20" s="172"/>
      <c r="J20" s="172"/>
    </row>
    <row r="21" spans="1:10">
      <c r="A21" s="166" t="s">
        <v>42</v>
      </c>
      <c r="B21" s="163" t="s">
        <v>569</v>
      </c>
      <c r="C21" s="164">
        <f>COUNTIF('CALLE 9'!$U$8:$U$112,A21)</f>
        <v>0</v>
      </c>
      <c r="D21" s="165">
        <f>C21/C$24</f>
        <v>0</v>
      </c>
      <c r="E21" s="172"/>
      <c r="F21" s="172"/>
      <c r="G21" s="172"/>
      <c r="H21" s="172"/>
      <c r="I21" s="172"/>
      <c r="J21" s="172"/>
    </row>
    <row r="22" spans="1:10">
      <c r="A22" s="167" t="s">
        <v>44</v>
      </c>
      <c r="B22" s="163" t="s">
        <v>570</v>
      </c>
      <c r="C22" s="164">
        <f>COUNTIF('CALLE 9'!$U$8:$U$112,A22)</f>
        <v>87</v>
      </c>
      <c r="D22" s="165">
        <f>C22/C$24</f>
        <v>0.82857142857142863</v>
      </c>
      <c r="E22" s="172"/>
      <c r="F22" s="172"/>
      <c r="G22" s="172"/>
      <c r="H22" s="172"/>
      <c r="I22" s="172"/>
      <c r="J22" s="172"/>
    </row>
    <row r="23" spans="1:10">
      <c r="A23" s="168" t="s">
        <v>46</v>
      </c>
      <c r="B23" s="163" t="s">
        <v>571</v>
      </c>
      <c r="C23" s="164">
        <f>COUNTIF('CALLE 9'!$U$8:$U$112,A23)</f>
        <v>18</v>
      </c>
      <c r="D23" s="165">
        <f>C23/C$24</f>
        <v>0.17142857142857143</v>
      </c>
      <c r="E23" s="172"/>
      <c r="F23" s="172"/>
      <c r="G23" s="172"/>
      <c r="H23" s="172"/>
      <c r="I23" s="172"/>
      <c r="J23" s="172"/>
    </row>
    <row r="24" spans="1:10" ht="15.75" thickBot="1">
      <c r="A24" s="401" t="s">
        <v>572</v>
      </c>
      <c r="B24" s="402"/>
      <c r="C24" s="169">
        <f>SUM(C20:C23)</f>
        <v>105</v>
      </c>
      <c r="D24" s="170">
        <f>SUM(D20:D23)</f>
        <v>1</v>
      </c>
      <c r="E24" s="172"/>
      <c r="F24" s="172"/>
      <c r="G24" s="172"/>
      <c r="H24" s="172"/>
      <c r="I24" s="172"/>
      <c r="J24" s="172"/>
    </row>
    <row r="25" spans="1:10">
      <c r="A25" s="172"/>
      <c r="B25" s="172"/>
      <c r="C25" s="172"/>
      <c r="D25" s="172"/>
      <c r="E25" s="172"/>
      <c r="F25" s="172"/>
      <c r="G25" s="172"/>
      <c r="H25" s="172"/>
      <c r="I25" s="172"/>
      <c r="J25" s="172"/>
    </row>
    <row r="26" spans="1:10">
      <c r="A26" s="172"/>
      <c r="B26" s="172"/>
      <c r="C26" s="172"/>
      <c r="D26" s="172"/>
      <c r="E26" s="172"/>
      <c r="F26" s="172"/>
      <c r="G26" s="172"/>
      <c r="H26" s="172"/>
      <c r="I26" s="172"/>
      <c r="J26" s="172"/>
    </row>
    <row r="27" spans="1:10">
      <c r="A27" s="172"/>
      <c r="B27" s="172"/>
      <c r="C27" s="172"/>
      <c r="D27" s="172"/>
      <c r="E27" s="172"/>
      <c r="F27" s="172"/>
      <c r="G27" s="172"/>
      <c r="H27" s="172"/>
      <c r="I27" s="172"/>
      <c r="J27" s="172"/>
    </row>
    <row r="28" spans="1:10">
      <c r="A28" s="172"/>
      <c r="B28" s="172"/>
      <c r="C28" s="172"/>
      <c r="D28" s="172"/>
      <c r="E28" s="172"/>
      <c r="F28" s="172"/>
      <c r="G28" s="172"/>
      <c r="H28" s="172"/>
      <c r="I28" s="172"/>
      <c r="J28" s="172"/>
    </row>
    <row r="29" spans="1:10" ht="15.75" thickBot="1">
      <c r="A29" s="172"/>
      <c r="B29" s="172"/>
      <c r="C29" s="172"/>
      <c r="D29" s="172"/>
      <c r="E29" s="172"/>
      <c r="F29" s="172"/>
      <c r="G29" s="172"/>
      <c r="H29" s="172"/>
      <c r="I29" s="172"/>
      <c r="J29" s="172"/>
    </row>
    <row r="30" spans="1:10">
      <c r="A30" s="403" t="s">
        <v>577</v>
      </c>
      <c r="B30" s="404"/>
      <c r="C30" s="404"/>
      <c r="D30" s="405"/>
      <c r="E30" s="172"/>
      <c r="F30" s="172"/>
      <c r="G30" s="172"/>
      <c r="H30" s="172"/>
      <c r="I30" s="172"/>
      <c r="J30" s="172"/>
    </row>
    <row r="31" spans="1:10" ht="24">
      <c r="A31" s="159" t="s">
        <v>265</v>
      </c>
      <c r="B31" s="160" t="s">
        <v>565</v>
      </c>
      <c r="C31" s="160" t="s">
        <v>566</v>
      </c>
      <c r="D31" s="161" t="s">
        <v>567</v>
      </c>
      <c r="E31" s="172"/>
      <c r="F31" s="172"/>
      <c r="G31" s="172"/>
      <c r="H31" s="172"/>
      <c r="I31" s="172"/>
      <c r="J31" s="172"/>
    </row>
    <row r="32" spans="1:10">
      <c r="A32" s="162" t="s">
        <v>40</v>
      </c>
      <c r="B32" s="163" t="s">
        <v>568</v>
      </c>
      <c r="C32" s="164">
        <f>COUNTIF(BIBLIOTECA!$U$8:$U$34,A32)</f>
        <v>0</v>
      </c>
      <c r="D32" s="165">
        <f>C32/C$36</f>
        <v>0</v>
      </c>
      <c r="E32" s="172"/>
      <c r="F32" s="172"/>
      <c r="G32" s="172"/>
      <c r="H32" s="172"/>
      <c r="I32" s="172"/>
      <c r="J32" s="172"/>
    </row>
    <row r="33" spans="1:10">
      <c r="A33" s="166" t="s">
        <v>42</v>
      </c>
      <c r="B33" s="163" t="s">
        <v>569</v>
      </c>
      <c r="C33" s="164">
        <f>COUNTIF(BIBLIOTECA!$U$8:$U$34,A33)</f>
        <v>0</v>
      </c>
      <c r="D33" s="165">
        <f t="shared" ref="D33:D35" si="0">C33/C$36</f>
        <v>0</v>
      </c>
      <c r="E33" s="172"/>
      <c r="F33" s="172"/>
      <c r="G33" s="172"/>
      <c r="H33" s="172"/>
      <c r="I33" s="172"/>
      <c r="J33" s="172"/>
    </row>
    <row r="34" spans="1:10">
      <c r="A34" s="167" t="s">
        <v>44</v>
      </c>
      <c r="B34" s="163" t="s">
        <v>570</v>
      </c>
      <c r="C34" s="164">
        <f>COUNTIF(BIBLIOTECA!$U$8:$U$34,A34)</f>
        <v>25</v>
      </c>
      <c r="D34" s="165">
        <f t="shared" si="0"/>
        <v>0.92592592592592593</v>
      </c>
      <c r="E34" s="172"/>
      <c r="F34" s="172"/>
      <c r="G34" s="172"/>
      <c r="H34" s="172"/>
      <c r="I34" s="172"/>
      <c r="J34" s="172"/>
    </row>
    <row r="35" spans="1:10">
      <c r="A35" s="168" t="s">
        <v>46</v>
      </c>
      <c r="B35" s="163" t="s">
        <v>571</v>
      </c>
      <c r="C35" s="164">
        <f>COUNTIF(BIBLIOTECA!$U$8:$U$34,A35)</f>
        <v>2</v>
      </c>
      <c r="D35" s="165">
        <f t="shared" si="0"/>
        <v>7.407407407407407E-2</v>
      </c>
      <c r="E35" s="172"/>
      <c r="F35" s="172"/>
      <c r="G35" s="172"/>
      <c r="H35" s="172"/>
      <c r="I35" s="172"/>
      <c r="J35" s="172"/>
    </row>
    <row r="36" spans="1:10" ht="15.75" thickBot="1">
      <c r="A36" s="401" t="s">
        <v>572</v>
      </c>
      <c r="B36" s="402"/>
      <c r="C36" s="169">
        <f>SUM(C32:C35)</f>
        <v>27</v>
      </c>
      <c r="D36" s="170">
        <f>SUM(D32:D35)</f>
        <v>1</v>
      </c>
      <c r="E36" s="172"/>
      <c r="F36" s="172"/>
      <c r="G36" s="172"/>
      <c r="H36" s="172"/>
      <c r="I36" s="172"/>
      <c r="J36" s="172"/>
    </row>
    <row r="37" spans="1:10">
      <c r="A37" s="172"/>
      <c r="B37" s="172"/>
      <c r="C37" s="172"/>
      <c r="D37" s="172"/>
      <c r="E37" s="172"/>
      <c r="F37" s="172"/>
      <c r="G37" s="172"/>
      <c r="H37" s="172"/>
      <c r="I37" s="172"/>
      <c r="J37" s="172"/>
    </row>
    <row r="38" spans="1:10">
      <c r="A38" s="172"/>
      <c r="B38" s="172"/>
      <c r="C38" s="172"/>
      <c r="D38" s="172"/>
      <c r="E38" s="172"/>
      <c r="F38" s="172"/>
      <c r="G38" s="172"/>
      <c r="H38" s="172"/>
      <c r="I38" s="172"/>
      <c r="J38" s="172"/>
    </row>
    <row r="39" spans="1:10">
      <c r="A39" s="172"/>
      <c r="B39" s="172"/>
      <c r="C39" s="172"/>
      <c r="D39" s="172"/>
      <c r="E39" s="172"/>
      <c r="F39" s="172"/>
      <c r="G39" s="172"/>
      <c r="H39" s="172"/>
      <c r="I39" s="172"/>
      <c r="J39" s="172"/>
    </row>
    <row r="40" spans="1:10">
      <c r="A40" s="172"/>
      <c r="B40" s="172"/>
      <c r="C40" s="172"/>
      <c r="D40" s="172"/>
      <c r="E40" s="172"/>
      <c r="F40" s="172"/>
      <c r="G40" s="172"/>
      <c r="H40" s="172"/>
      <c r="I40" s="172"/>
      <c r="J40" s="172"/>
    </row>
    <row r="41" spans="1:10" ht="15.75" thickBot="1">
      <c r="A41" s="172"/>
      <c r="B41" s="172"/>
      <c r="C41" s="172"/>
      <c r="D41" s="172"/>
      <c r="E41" s="172"/>
      <c r="F41" s="172"/>
      <c r="G41" s="172"/>
      <c r="H41" s="172"/>
      <c r="I41" s="172"/>
      <c r="J41" s="172"/>
    </row>
    <row r="42" spans="1:10">
      <c r="A42" s="403" t="s">
        <v>573</v>
      </c>
      <c r="B42" s="404"/>
      <c r="C42" s="404"/>
      <c r="D42" s="405"/>
      <c r="E42" s="172"/>
      <c r="F42" s="172"/>
      <c r="G42" s="172"/>
      <c r="H42" s="172"/>
      <c r="I42" s="172"/>
      <c r="J42" s="172"/>
    </row>
    <row r="43" spans="1:10" ht="24">
      <c r="A43" s="159" t="s">
        <v>265</v>
      </c>
      <c r="B43" s="160" t="s">
        <v>565</v>
      </c>
      <c r="C43" s="160" t="s">
        <v>566</v>
      </c>
      <c r="D43" s="161" t="s">
        <v>567</v>
      </c>
      <c r="E43" s="172"/>
      <c r="F43" s="172"/>
      <c r="G43" s="172"/>
      <c r="H43" s="172"/>
      <c r="I43" s="172"/>
      <c r="J43" s="172"/>
    </row>
    <row r="44" spans="1:10">
      <c r="A44" s="162" t="s">
        <v>40</v>
      </c>
      <c r="B44" s="163" t="s">
        <v>568</v>
      </c>
      <c r="C44" s="164">
        <f>COUNTIF(TELETRABAJO!$U$8:$U$25,A44)</f>
        <v>0</v>
      </c>
      <c r="D44" s="165">
        <f>C44/C$48</f>
        <v>0</v>
      </c>
      <c r="E44" s="172"/>
      <c r="F44" s="172"/>
      <c r="G44" s="172"/>
      <c r="H44" s="172"/>
      <c r="I44" s="172"/>
      <c r="J44" s="172"/>
    </row>
    <row r="45" spans="1:10">
      <c r="A45" s="166" t="s">
        <v>42</v>
      </c>
      <c r="B45" s="163" t="s">
        <v>569</v>
      </c>
      <c r="C45" s="164">
        <f>COUNTIF(TELETRABAJO!$U$8:$U$25,A45)</f>
        <v>0</v>
      </c>
      <c r="D45" s="165">
        <f t="shared" ref="D45:D47" si="1">C45/C$48</f>
        <v>0</v>
      </c>
      <c r="E45" s="172"/>
      <c r="F45" s="172"/>
      <c r="G45" s="172"/>
      <c r="H45" s="172"/>
      <c r="I45" s="172"/>
      <c r="J45" s="172"/>
    </row>
    <row r="46" spans="1:10">
      <c r="A46" s="167" t="s">
        <v>44</v>
      </c>
      <c r="B46" s="163" t="s">
        <v>570</v>
      </c>
      <c r="C46" s="164">
        <f>COUNTIF(TELETRABAJO!$U$8:$U$25,A46)</f>
        <v>15</v>
      </c>
      <c r="D46" s="165">
        <f t="shared" si="1"/>
        <v>0.83333333333333337</v>
      </c>
      <c r="E46" s="172"/>
      <c r="F46" s="172"/>
      <c r="G46" s="172"/>
      <c r="H46" s="172"/>
      <c r="I46" s="172"/>
      <c r="J46" s="172"/>
    </row>
    <row r="47" spans="1:10">
      <c r="A47" s="168" t="s">
        <v>46</v>
      </c>
      <c r="B47" s="163" t="s">
        <v>571</v>
      </c>
      <c r="C47" s="164">
        <f>COUNTIF(TELETRABAJO!$U$8:$U$25,A47)</f>
        <v>3</v>
      </c>
      <c r="D47" s="165">
        <f t="shared" si="1"/>
        <v>0.16666666666666666</v>
      </c>
      <c r="E47" s="172"/>
      <c r="F47" s="172"/>
      <c r="G47" s="172"/>
      <c r="H47" s="172"/>
      <c r="I47" s="172"/>
      <c r="J47" s="172"/>
    </row>
    <row r="48" spans="1:10" ht="15.75" thickBot="1">
      <c r="A48" s="401" t="s">
        <v>572</v>
      </c>
      <c r="B48" s="402"/>
      <c r="C48" s="169">
        <f>SUM(C44:C47)</f>
        <v>18</v>
      </c>
      <c r="D48" s="170">
        <f>SUM(D44:D47)</f>
        <v>1</v>
      </c>
      <c r="E48" s="172"/>
      <c r="F48" s="172"/>
      <c r="G48" s="172"/>
      <c r="H48" s="172"/>
      <c r="I48" s="172"/>
      <c r="J48" s="172"/>
    </row>
    <row r="49" spans="1:10">
      <c r="A49" s="172"/>
      <c r="B49" s="172"/>
      <c r="C49" s="172"/>
      <c r="D49" s="172"/>
      <c r="E49" s="172"/>
      <c r="F49" s="172"/>
      <c r="G49" s="172"/>
      <c r="H49" s="172"/>
      <c r="I49" s="172"/>
      <c r="J49" s="172"/>
    </row>
    <row r="50" spans="1:10">
      <c r="A50" s="172"/>
      <c r="B50" s="172"/>
      <c r="C50" s="172"/>
      <c r="D50" s="172"/>
      <c r="E50" s="172"/>
      <c r="F50" s="172"/>
      <c r="G50" s="172"/>
      <c r="H50" s="172"/>
      <c r="I50" s="172"/>
      <c r="J50" s="172"/>
    </row>
    <row r="51" spans="1:10">
      <c r="A51" s="172"/>
      <c r="B51" s="172"/>
      <c r="C51" s="172"/>
      <c r="D51" s="172"/>
      <c r="E51" s="172"/>
      <c r="F51" s="172"/>
      <c r="G51" s="172"/>
      <c r="H51" s="172"/>
      <c r="I51" s="172"/>
      <c r="J51" s="172"/>
    </row>
    <row r="52" spans="1:10">
      <c r="A52" s="172"/>
      <c r="B52" s="172"/>
      <c r="C52" s="172"/>
      <c r="D52" s="172"/>
      <c r="E52" s="172"/>
      <c r="F52" s="172"/>
      <c r="G52" s="172"/>
      <c r="H52" s="172"/>
      <c r="I52" s="172"/>
      <c r="J52" s="172"/>
    </row>
    <row r="53" spans="1:10">
      <c r="A53" s="172"/>
      <c r="B53" s="172"/>
      <c r="C53" s="172"/>
      <c r="D53" s="172"/>
      <c r="E53" s="172"/>
      <c r="F53" s="172"/>
      <c r="G53" s="172"/>
      <c r="H53" s="172"/>
      <c r="I53" s="172"/>
      <c r="J53" s="172"/>
    </row>
    <row r="54" spans="1:10">
      <c r="A54" s="172"/>
      <c r="B54" s="172"/>
      <c r="C54" s="172"/>
      <c r="D54" s="172"/>
      <c r="E54" s="172"/>
      <c r="F54" s="172"/>
      <c r="G54" s="172"/>
      <c r="H54" s="172"/>
      <c r="I54" s="172"/>
      <c r="J54" s="172"/>
    </row>
    <row r="55" spans="1:10">
      <c r="A55" s="172"/>
      <c r="B55" s="172"/>
      <c r="C55" s="172"/>
      <c r="D55" s="172"/>
      <c r="E55" s="172"/>
      <c r="F55" s="172"/>
      <c r="G55" s="172"/>
      <c r="H55" s="172"/>
      <c r="I55" s="172"/>
      <c r="J55" s="172"/>
    </row>
    <row r="56" spans="1:10">
      <c r="A56" s="172"/>
      <c r="B56" s="172"/>
      <c r="C56" s="172"/>
      <c r="D56" s="172"/>
      <c r="E56" s="172"/>
      <c r="F56" s="172"/>
      <c r="G56" s="172"/>
      <c r="H56" s="172"/>
      <c r="I56" s="172"/>
      <c r="J56" s="172"/>
    </row>
    <row r="57" spans="1:10">
      <c r="A57" s="172"/>
      <c r="B57" s="172"/>
      <c r="C57" s="172"/>
      <c r="D57" s="172"/>
      <c r="E57" s="172"/>
      <c r="F57" s="172"/>
      <c r="G57" s="172"/>
      <c r="H57" s="172"/>
      <c r="I57" s="172"/>
      <c r="J57" s="172"/>
    </row>
    <row r="58" spans="1:10">
      <c r="A58" s="172"/>
      <c r="B58" s="172"/>
      <c r="C58" s="172"/>
      <c r="D58" s="172"/>
      <c r="E58" s="172"/>
      <c r="F58" s="172"/>
      <c r="G58" s="172"/>
      <c r="H58" s="172"/>
      <c r="I58" s="172"/>
      <c r="J58" s="172"/>
    </row>
    <row r="59" spans="1:10">
      <c r="A59" s="172"/>
      <c r="B59" s="172"/>
      <c r="C59" s="172"/>
      <c r="D59" s="172"/>
      <c r="E59" s="172"/>
      <c r="F59" s="172"/>
      <c r="G59" s="172"/>
      <c r="H59" s="172"/>
      <c r="I59" s="172"/>
      <c r="J59" s="172"/>
    </row>
    <row r="60" spans="1:10">
      <c r="A60" s="172"/>
      <c r="B60" s="172"/>
      <c r="C60" s="172"/>
      <c r="D60" s="172"/>
      <c r="E60" s="172"/>
      <c r="F60" s="172"/>
      <c r="G60" s="172"/>
      <c r="H60" s="172"/>
      <c r="I60" s="172"/>
      <c r="J60" s="172"/>
    </row>
    <row r="61" spans="1:10">
      <c r="A61" s="172"/>
      <c r="B61" s="172"/>
      <c r="C61" s="172"/>
      <c r="D61" s="172"/>
      <c r="E61" s="172"/>
      <c r="F61" s="172"/>
      <c r="G61" s="172"/>
      <c r="H61" s="172"/>
      <c r="I61" s="172"/>
      <c r="J61" s="172"/>
    </row>
  </sheetData>
  <sheetProtection selectLockedCells="1" selectUnlockedCells="1"/>
  <mergeCells count="10">
    <mergeCell ref="A36:B36"/>
    <mergeCell ref="A42:D42"/>
    <mergeCell ref="A48:B48"/>
    <mergeCell ref="B1:J2"/>
    <mergeCell ref="A1:A2"/>
    <mergeCell ref="A5:D5"/>
    <mergeCell ref="A11:B11"/>
    <mergeCell ref="A18:D18"/>
    <mergeCell ref="A24:B24"/>
    <mergeCell ref="A30:D30"/>
  </mergeCells>
  <dataValidations count="1">
    <dataValidation type="textLength" errorStyle="warning" allowBlank="1" showInputMessage="1" showErrorMessage="1" errorTitle="FIRMA" error="Este espacio debe dejarse libre para la firma del Contratista" prompt="Deje este espacio libre para la firma del Contratista" sqref="H8:I8 A8:B8 D8:F8 A21:B21 A33:B33 A45:B45" xr:uid="{00000000-0002-0000-0700-000000000000}">
      <formula1>0</formula1>
      <formula2>0</formula2>
    </dataValidation>
  </dataValidations>
  <printOptions horizontalCentered="1"/>
  <pageMargins left="0.70866141732283472" right="0.70866141732283472" top="0.74803149606299213" bottom="0.74803149606299213" header="0.51181102362204722" footer="0.51181102362204722"/>
  <pageSetup scale="49" firstPageNumber="0" orientation="landscape"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6"/>
  <sheetViews>
    <sheetView view="pageBreakPreview" topLeftCell="A10" zoomScaleSheetLayoutView="100" workbookViewId="0">
      <selection activeCell="G13" sqref="G13"/>
    </sheetView>
  </sheetViews>
  <sheetFormatPr baseColWidth="10" defaultColWidth="11.42578125" defaultRowHeight="15"/>
  <cols>
    <col min="1" max="2" width="11.42578125" style="177"/>
    <col min="3" max="3" width="7" style="177" customWidth="1"/>
    <col min="4" max="4" width="8.85546875" style="177" customWidth="1"/>
    <col min="5" max="5" width="6.5703125" style="177" customWidth="1"/>
    <col min="6" max="6" width="7.7109375" style="177" customWidth="1"/>
    <col min="7" max="7" width="83" style="177" customWidth="1"/>
    <col min="8" max="8" width="7.42578125" style="177" customWidth="1"/>
    <col min="9" max="9" width="8.28515625" style="177" customWidth="1"/>
    <col min="10" max="10" width="9.85546875" style="177" customWidth="1"/>
    <col min="11" max="11" width="26" style="177" customWidth="1"/>
    <col min="12" max="12" width="23.140625" style="177" customWidth="1"/>
    <col min="13" max="16384" width="11.42578125" style="177"/>
  </cols>
  <sheetData>
    <row r="1" spans="1:11" ht="39.75" customHeight="1">
      <c r="A1" s="423"/>
      <c r="B1" s="424"/>
      <c r="C1" s="425"/>
      <c r="D1" s="406" t="s">
        <v>574</v>
      </c>
      <c r="E1" s="407"/>
      <c r="F1" s="407"/>
      <c r="G1" s="407"/>
      <c r="H1" s="407"/>
      <c r="I1" s="407"/>
      <c r="J1" s="407"/>
      <c r="K1" s="408"/>
    </row>
    <row r="2" spans="1:11" ht="35.25" customHeight="1" thickBot="1">
      <c r="A2" s="426"/>
      <c r="B2" s="427"/>
      <c r="C2" s="428"/>
      <c r="D2" s="409"/>
      <c r="E2" s="410"/>
      <c r="F2" s="410"/>
      <c r="G2" s="410"/>
      <c r="H2" s="410"/>
      <c r="I2" s="410"/>
      <c r="J2" s="410"/>
      <c r="K2" s="411"/>
    </row>
    <row r="3" spans="1:11">
      <c r="A3" s="431"/>
      <c r="B3" s="432"/>
      <c r="C3" s="432"/>
      <c r="D3" s="433"/>
      <c r="E3" s="433"/>
      <c r="F3" s="433"/>
      <c r="G3" s="433"/>
      <c r="H3" s="433"/>
      <c r="I3" s="433"/>
      <c r="J3" s="433"/>
      <c r="K3" s="434"/>
    </row>
    <row r="4" spans="1:11" ht="15" customHeight="1">
      <c r="A4" s="435" t="s">
        <v>578</v>
      </c>
      <c r="B4" s="436" t="s">
        <v>579</v>
      </c>
      <c r="C4" s="437"/>
      <c r="D4" s="438" t="s">
        <v>580</v>
      </c>
      <c r="E4" s="438"/>
      <c r="F4" s="438"/>
      <c r="G4" s="439" t="s">
        <v>581</v>
      </c>
      <c r="H4" s="438" t="s">
        <v>582</v>
      </c>
      <c r="I4" s="438"/>
      <c r="J4" s="438"/>
      <c r="K4" s="441" t="s">
        <v>583</v>
      </c>
    </row>
    <row r="5" spans="1:11" ht="18" customHeight="1">
      <c r="A5" s="435"/>
      <c r="B5" s="436"/>
      <c r="C5" s="437"/>
      <c r="D5" s="438"/>
      <c r="E5" s="438"/>
      <c r="F5" s="438"/>
      <c r="G5" s="440"/>
      <c r="H5" s="438"/>
      <c r="I5" s="438"/>
      <c r="J5" s="438"/>
      <c r="K5" s="441"/>
    </row>
    <row r="6" spans="1:11" ht="29.25" customHeight="1">
      <c r="A6" s="175">
        <v>1</v>
      </c>
      <c r="B6" s="429">
        <v>43675</v>
      </c>
      <c r="C6" s="430">
        <v>43675</v>
      </c>
      <c r="D6" s="421" t="s">
        <v>584</v>
      </c>
      <c r="E6" s="421"/>
      <c r="F6" s="421"/>
      <c r="G6" s="176" t="s">
        <v>588</v>
      </c>
      <c r="H6" s="421" t="s">
        <v>590</v>
      </c>
      <c r="I6" s="421"/>
      <c r="J6" s="421"/>
      <c r="K6" s="174" t="s">
        <v>585</v>
      </c>
    </row>
    <row r="7" spans="1:11" ht="32.25" customHeight="1">
      <c r="A7" s="175">
        <v>2</v>
      </c>
      <c r="B7" s="429">
        <v>44018</v>
      </c>
      <c r="C7" s="430">
        <v>44018</v>
      </c>
      <c r="D7" s="421" t="s">
        <v>586</v>
      </c>
      <c r="E7" s="421"/>
      <c r="F7" s="421"/>
      <c r="G7" s="176" t="s">
        <v>274</v>
      </c>
      <c r="H7" s="421" t="s">
        <v>589</v>
      </c>
      <c r="I7" s="421"/>
      <c r="J7" s="421"/>
      <c r="K7" s="174" t="s">
        <v>585</v>
      </c>
    </row>
    <row r="8" spans="1:11" ht="39.75" customHeight="1">
      <c r="A8" s="175">
        <v>3</v>
      </c>
      <c r="B8" s="429">
        <v>44018</v>
      </c>
      <c r="C8" s="430">
        <v>44018</v>
      </c>
      <c r="D8" s="421" t="s">
        <v>586</v>
      </c>
      <c r="E8" s="421"/>
      <c r="F8" s="421"/>
      <c r="G8" s="176" t="s">
        <v>594</v>
      </c>
      <c r="H8" s="421" t="s">
        <v>589</v>
      </c>
      <c r="I8" s="421"/>
      <c r="J8" s="421"/>
      <c r="K8" s="174" t="s">
        <v>585</v>
      </c>
    </row>
    <row r="9" spans="1:11" ht="174.75" customHeight="1">
      <c r="A9" s="175">
        <v>4</v>
      </c>
      <c r="B9" s="429">
        <v>44225</v>
      </c>
      <c r="C9" s="430">
        <v>44225</v>
      </c>
      <c r="D9" s="421" t="s">
        <v>586</v>
      </c>
      <c r="E9" s="421"/>
      <c r="F9" s="421"/>
      <c r="G9" s="176" t="s">
        <v>595</v>
      </c>
      <c r="H9" s="421" t="s">
        <v>589</v>
      </c>
      <c r="I9" s="421"/>
      <c r="J9" s="421"/>
      <c r="K9" s="174" t="s">
        <v>585</v>
      </c>
    </row>
    <row r="10" spans="1:11" ht="106.5" customHeight="1">
      <c r="A10" s="175">
        <v>5</v>
      </c>
      <c r="B10" s="429">
        <v>44531</v>
      </c>
      <c r="C10" s="430">
        <v>44531</v>
      </c>
      <c r="D10" s="421" t="s">
        <v>586</v>
      </c>
      <c r="E10" s="421"/>
      <c r="F10" s="421"/>
      <c r="G10" s="176" t="s">
        <v>592</v>
      </c>
      <c r="H10" s="421" t="s">
        <v>589</v>
      </c>
      <c r="I10" s="421"/>
      <c r="J10" s="421"/>
      <c r="K10" s="174" t="s">
        <v>585</v>
      </c>
    </row>
    <row r="11" spans="1:11" ht="69.75" customHeight="1">
      <c r="A11" s="175">
        <v>6</v>
      </c>
      <c r="B11" s="419">
        <v>44915</v>
      </c>
      <c r="C11" s="420"/>
      <c r="D11" s="421" t="s">
        <v>586</v>
      </c>
      <c r="E11" s="421"/>
      <c r="F11" s="421"/>
      <c r="G11" s="176" t="s">
        <v>593</v>
      </c>
      <c r="H11" s="421" t="s">
        <v>591</v>
      </c>
      <c r="I11" s="421"/>
      <c r="J11" s="421"/>
      <c r="K11" s="174" t="s">
        <v>587</v>
      </c>
    </row>
    <row r="12" spans="1:11" ht="69" customHeight="1">
      <c r="A12" s="175">
        <v>7</v>
      </c>
      <c r="B12" s="419">
        <v>45275</v>
      </c>
      <c r="C12" s="420"/>
      <c r="D12" s="421" t="s">
        <v>586</v>
      </c>
      <c r="E12" s="421"/>
      <c r="F12" s="421"/>
      <c r="G12" s="176" t="s">
        <v>610</v>
      </c>
      <c r="H12" s="421" t="s">
        <v>589</v>
      </c>
      <c r="I12" s="421"/>
      <c r="J12" s="421"/>
      <c r="K12" s="174" t="s">
        <v>611</v>
      </c>
    </row>
    <row r="13" spans="1:11" ht="33.75">
      <c r="A13" s="175">
        <v>8</v>
      </c>
      <c r="B13" s="419">
        <v>45621</v>
      </c>
      <c r="C13" s="420"/>
      <c r="D13" s="421" t="s">
        <v>586</v>
      </c>
      <c r="E13" s="421"/>
      <c r="F13" s="421"/>
      <c r="G13" s="176" t="s">
        <v>670</v>
      </c>
      <c r="H13" s="421" t="s">
        <v>589</v>
      </c>
      <c r="I13" s="421"/>
      <c r="J13" s="421"/>
      <c r="K13" s="174" t="s">
        <v>632</v>
      </c>
    </row>
    <row r="14" spans="1:11">
      <c r="A14" s="175"/>
      <c r="B14" s="422"/>
      <c r="C14" s="420"/>
      <c r="D14" s="421"/>
      <c r="E14" s="421"/>
      <c r="F14" s="421"/>
      <c r="G14" s="176"/>
      <c r="H14" s="421"/>
      <c r="I14" s="421"/>
      <c r="J14" s="421"/>
      <c r="K14" s="174"/>
    </row>
    <row r="15" spans="1:11">
      <c r="A15" s="175"/>
      <c r="B15" s="417"/>
      <c r="C15" s="418"/>
      <c r="D15" s="414"/>
      <c r="E15" s="415"/>
      <c r="F15" s="416"/>
      <c r="G15" s="176"/>
      <c r="H15" s="414"/>
      <c r="I15" s="415"/>
      <c r="J15" s="416"/>
      <c r="K15" s="174"/>
    </row>
    <row r="16" spans="1:11">
      <c r="A16" s="175"/>
      <c r="B16" s="417"/>
      <c r="C16" s="418"/>
      <c r="D16" s="414"/>
      <c r="E16" s="415"/>
      <c r="F16" s="416"/>
      <c r="G16" s="176"/>
      <c r="H16" s="414"/>
      <c r="I16" s="415"/>
      <c r="J16" s="416"/>
      <c r="K16" s="174"/>
    </row>
  </sheetData>
  <sheetProtection selectLockedCells="1" selectUnlockedCells="1"/>
  <mergeCells count="42">
    <mergeCell ref="A3:K3"/>
    <mergeCell ref="A4:A5"/>
    <mergeCell ref="B4:C5"/>
    <mergeCell ref="D4:F5"/>
    <mergeCell ref="G4:G5"/>
    <mergeCell ref="H4:J5"/>
    <mergeCell ref="K4:K5"/>
    <mergeCell ref="H9:J9"/>
    <mergeCell ref="B6:C6"/>
    <mergeCell ref="D6:F6"/>
    <mergeCell ref="H6:J6"/>
    <mergeCell ref="B11:C11"/>
    <mergeCell ref="D11:F11"/>
    <mergeCell ref="H11:J11"/>
    <mergeCell ref="B12:C12"/>
    <mergeCell ref="D12:F12"/>
    <mergeCell ref="H12:J12"/>
    <mergeCell ref="A1:C2"/>
    <mergeCell ref="D1:K2"/>
    <mergeCell ref="B7:C7"/>
    <mergeCell ref="D7:F7"/>
    <mergeCell ref="H7:J7"/>
    <mergeCell ref="B10:C10"/>
    <mergeCell ref="D10:F10"/>
    <mergeCell ref="H10:J10"/>
    <mergeCell ref="B8:C8"/>
    <mergeCell ref="D8:F8"/>
    <mergeCell ref="H8:J8"/>
    <mergeCell ref="B9:C9"/>
    <mergeCell ref="D9:F9"/>
    <mergeCell ref="B13:C13"/>
    <mergeCell ref="D13:F13"/>
    <mergeCell ref="H13:J13"/>
    <mergeCell ref="B14:C14"/>
    <mergeCell ref="D14:F14"/>
    <mergeCell ref="H14:J14"/>
    <mergeCell ref="H16:J16"/>
    <mergeCell ref="D16:F16"/>
    <mergeCell ref="B16:C16"/>
    <mergeCell ref="B15:C15"/>
    <mergeCell ref="D15:F15"/>
    <mergeCell ref="H15:J15"/>
  </mergeCells>
  <printOptions horizontalCentered="1"/>
  <pageMargins left="0.70866141732283472" right="0.70866141732283472" top="0.74803149606299213" bottom="0.74803149606299213" header="0.51181102362204722" footer="0.51181102362204722"/>
  <pageSetup scale="54" firstPageNumber="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26</vt:i4>
      </vt:variant>
    </vt:vector>
  </HeadingPairs>
  <TitlesOfParts>
    <vt:vector size="35" baseType="lpstr">
      <vt:lpstr>HOME</vt:lpstr>
      <vt:lpstr>Criterios</vt:lpstr>
      <vt:lpstr>Parametros</vt:lpstr>
      <vt:lpstr>PRINCIPAL</vt:lpstr>
      <vt:lpstr>CALLE 9</vt:lpstr>
      <vt:lpstr>BIBLIOTECA</vt:lpstr>
      <vt:lpstr>TELETRABAJO</vt:lpstr>
      <vt:lpstr>ANALISIS</vt:lpstr>
      <vt:lpstr>CONTROL DE CAMBIOS</vt:lpstr>
      <vt:lpstr>ANALISIS!Área_de_impresión</vt:lpstr>
      <vt:lpstr>BIBLIOTECA!Área_de_impresión</vt:lpstr>
      <vt:lpstr>'CALLE 9'!Área_de_impresión</vt:lpstr>
      <vt:lpstr>'CONTROL DE CAMBIOS'!Área_de_impresión</vt:lpstr>
      <vt:lpstr>HOME!Área_de_impresión</vt:lpstr>
      <vt:lpstr>PRINCIPAL!Área_de_impresión</vt:lpstr>
      <vt:lpstr>TELETRABAJO!Área_de_impresión</vt:lpstr>
      <vt:lpstr>Biológico</vt:lpstr>
      <vt:lpstr>Biomecanico</vt:lpstr>
      <vt:lpstr>Deportes_y_otras_actividades</vt:lpstr>
      <vt:lpstr>Eléctrico</vt:lpstr>
      <vt:lpstr>Físico</vt:lpstr>
      <vt:lpstr>Locativo</vt:lpstr>
      <vt:lpstr>Mecánico</vt:lpstr>
      <vt:lpstr>Naturales</vt:lpstr>
      <vt:lpstr>Peligros</vt:lpstr>
      <vt:lpstr>Psicosocial</vt:lpstr>
      <vt:lpstr>Públicos</vt:lpstr>
      <vt:lpstr>Químicos</vt:lpstr>
      <vt:lpstr>Tareas_de_alto_riesgo</vt:lpstr>
      <vt:lpstr>Tecnológicas</vt:lpstr>
      <vt:lpstr>BIBLIOTECA!Títulos_a_imprimir</vt:lpstr>
      <vt:lpstr>'CALLE 9'!Títulos_a_imprimir</vt:lpstr>
      <vt:lpstr>PRINCIPAL!Títulos_a_imprimir</vt:lpstr>
      <vt:lpstr>TELETRABAJO!Títulos_a_imprimir</vt:lpstr>
      <vt:lpstr>Tránsito</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colsubsidio cll 26</dc:creator>
  <cp:lastModifiedBy>Mayra Gomez Quiroz</cp:lastModifiedBy>
  <cp:lastPrinted>2019-07-22T20:57:49Z</cp:lastPrinted>
  <dcterms:created xsi:type="dcterms:W3CDTF">2017-09-10T19:38:17Z</dcterms:created>
  <dcterms:modified xsi:type="dcterms:W3CDTF">2025-03-05T19:56:38Z</dcterms:modified>
</cp:coreProperties>
</file>